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Downloads/"/>
    </mc:Choice>
  </mc:AlternateContent>
  <xr:revisionPtr revIDLastSave="0" documentId="13_ncr:1_{BC73266A-E60C-B34B-A9B7-A0B6F3299025}" xr6:coauthVersionLast="36" xr6:coauthVersionMax="36" xr10:uidLastSave="{00000000-0000-0000-0000-000000000000}"/>
  <bookViews>
    <workbookView xWindow="0" yWindow="0" windowWidth="33600" windowHeight="21000" xr2:uid="{00000000-000D-0000-FFFF-FFFF00000000}"/>
  </bookViews>
  <sheets>
    <sheet name="Ranking Getafe" sheetId="1" r:id="rId1"/>
    <sheet name="Ranking Getafe Infantil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26" i="1"/>
  <c r="N26" i="1"/>
  <c r="N31" i="1"/>
  <c r="K31" i="1" l="1"/>
  <c r="D31" i="1" s="1"/>
  <c r="K26" i="1"/>
  <c r="D26" i="1" s="1"/>
  <c r="N31" i="3" l="1"/>
  <c r="M31" i="3"/>
  <c r="K31" i="3" s="1"/>
  <c r="D31" i="3" s="1"/>
  <c r="N30" i="3"/>
  <c r="M30" i="3"/>
  <c r="K30" i="3" s="1"/>
  <c r="D30" i="3" s="1"/>
  <c r="N29" i="3"/>
  <c r="M29" i="3"/>
  <c r="K29" i="3"/>
  <c r="D29" i="3"/>
  <c r="N28" i="3"/>
  <c r="M28" i="3"/>
  <c r="N27" i="3"/>
  <c r="M27" i="3"/>
  <c r="N26" i="3"/>
  <c r="M26" i="3"/>
  <c r="K26" i="3" s="1"/>
  <c r="D26" i="3" s="1"/>
  <c r="N25" i="3"/>
  <c r="M25" i="3"/>
  <c r="K25" i="3"/>
  <c r="D25" i="3" s="1"/>
  <c r="N24" i="3"/>
  <c r="M24" i="3"/>
  <c r="K24" i="3" s="1"/>
  <c r="D24" i="3" s="1"/>
  <c r="N23" i="3"/>
  <c r="M23" i="3"/>
  <c r="K23" i="3" s="1"/>
  <c r="D23" i="3" s="1"/>
  <c r="N22" i="3"/>
  <c r="M22" i="3"/>
  <c r="N21" i="3"/>
  <c r="M21" i="3"/>
  <c r="N20" i="3"/>
  <c r="M20" i="3"/>
  <c r="K20" i="3" s="1"/>
  <c r="D20" i="3" s="1"/>
  <c r="N19" i="3"/>
  <c r="M19" i="3"/>
  <c r="K19" i="3"/>
  <c r="D19" i="3" s="1"/>
  <c r="N18" i="3"/>
  <c r="M18" i="3"/>
  <c r="K18" i="3" s="1"/>
  <c r="D18" i="3" s="1"/>
  <c r="N17" i="3"/>
  <c r="M17" i="3"/>
  <c r="N16" i="3"/>
  <c r="M16" i="3"/>
  <c r="N15" i="3"/>
  <c r="M15" i="3"/>
  <c r="K15" i="3"/>
  <c r="D15" i="3"/>
  <c r="N14" i="3"/>
  <c r="M14" i="3"/>
  <c r="K14" i="3" s="1"/>
  <c r="D14" i="3" s="1"/>
  <c r="N13" i="3"/>
  <c r="M13" i="3"/>
  <c r="K13" i="3" s="1"/>
  <c r="D13" i="3" s="1"/>
  <c r="N12" i="3"/>
  <c r="M12" i="3"/>
  <c r="K12" i="3"/>
  <c r="D12" i="3" s="1"/>
  <c r="N9" i="3"/>
  <c r="M9" i="3"/>
  <c r="N7" i="3"/>
  <c r="M7" i="3"/>
  <c r="K7" i="3" s="1"/>
  <c r="D7" i="3" s="1"/>
  <c r="N10" i="3"/>
  <c r="M10" i="3"/>
  <c r="K10" i="3"/>
  <c r="D10" i="3" s="1"/>
  <c r="N8" i="3"/>
  <c r="M8" i="3"/>
  <c r="K8" i="3" s="1"/>
  <c r="D8" i="3" s="1"/>
  <c r="N11" i="3"/>
  <c r="M11" i="3"/>
  <c r="K11" i="3" s="1"/>
  <c r="D11" i="3" s="1"/>
  <c r="N5" i="3"/>
  <c r="M5" i="3"/>
  <c r="K5" i="3" s="1"/>
  <c r="D5" i="3" s="1"/>
  <c r="N4" i="3"/>
  <c r="M4" i="3"/>
  <c r="K4" i="3" s="1"/>
  <c r="D4" i="3" s="1"/>
  <c r="N6" i="3"/>
  <c r="M6" i="3"/>
  <c r="N3" i="3"/>
  <c r="M3" i="3"/>
  <c r="N29" i="1"/>
  <c r="N9" i="1"/>
  <c r="N3" i="1"/>
  <c r="N24" i="1"/>
  <c r="N19" i="1"/>
  <c r="N18" i="1"/>
  <c r="N32" i="1"/>
  <c r="N4" i="1"/>
  <c r="N30" i="1"/>
  <c r="N17" i="1"/>
  <c r="N8" i="1"/>
  <c r="N16" i="1"/>
  <c r="N15" i="1"/>
  <c r="K15" i="1" s="1"/>
  <c r="D15" i="1" s="1"/>
  <c r="N7" i="1"/>
  <c r="N6" i="1"/>
  <c r="N28" i="1"/>
  <c r="N27" i="1"/>
  <c r="N25" i="1"/>
  <c r="N23" i="1"/>
  <c r="N14" i="1"/>
  <c r="N22" i="1"/>
  <c r="N13" i="1"/>
  <c r="N5" i="1"/>
  <c r="N12" i="1"/>
  <c r="N11" i="1"/>
  <c r="N21" i="1"/>
  <c r="N20" i="1"/>
  <c r="N10" i="1"/>
  <c r="M10" i="1"/>
  <c r="M20" i="1"/>
  <c r="M21" i="1"/>
  <c r="M11" i="1"/>
  <c r="M12" i="1"/>
  <c r="M5" i="1"/>
  <c r="M13" i="1"/>
  <c r="M22" i="1"/>
  <c r="M14" i="1"/>
  <c r="K14" i="1" s="1"/>
  <c r="D14" i="1" s="1"/>
  <c r="M23" i="1"/>
  <c r="M25" i="1"/>
  <c r="M27" i="1"/>
  <c r="M28" i="1"/>
  <c r="M6" i="1"/>
  <c r="M7" i="1"/>
  <c r="M15" i="1"/>
  <c r="M16" i="1"/>
  <c r="M8" i="1"/>
  <c r="M17" i="1"/>
  <c r="M30" i="1"/>
  <c r="K30" i="1" s="1"/>
  <c r="D30" i="1" s="1"/>
  <c r="M4" i="1"/>
  <c r="K4" i="1" s="1"/>
  <c r="D4" i="1" s="1"/>
  <c r="M32" i="1"/>
  <c r="M18" i="1"/>
  <c r="M19" i="1"/>
  <c r="M24" i="1"/>
  <c r="M3" i="1"/>
  <c r="M9" i="1"/>
  <c r="M29" i="1"/>
  <c r="K27" i="3" l="1"/>
  <c r="D27" i="3" s="1"/>
  <c r="K17" i="3"/>
  <c r="D17" i="3" s="1"/>
  <c r="K28" i="3"/>
  <c r="D28" i="3" s="1"/>
  <c r="K16" i="3"/>
  <c r="D16" i="3" s="1"/>
  <c r="K21" i="3"/>
  <c r="D21" i="3" s="1"/>
  <c r="K19" i="1"/>
  <c r="D19" i="1" s="1"/>
  <c r="K23" i="1"/>
  <c r="D23" i="1" s="1"/>
  <c r="K6" i="1"/>
  <c r="D6" i="1" s="1"/>
  <c r="K24" i="1"/>
  <c r="D24" i="1" s="1"/>
  <c r="K28" i="1"/>
  <c r="D28" i="1" s="1"/>
  <c r="K25" i="1"/>
  <c r="D25" i="1" s="1"/>
  <c r="K10" i="1"/>
  <c r="D10" i="1" s="1"/>
  <c r="K17" i="1"/>
  <c r="D17" i="1" s="1"/>
  <c r="K8" i="1"/>
  <c r="D8" i="1" s="1"/>
  <c r="K9" i="3"/>
  <c r="D9" i="3" s="1"/>
  <c r="K6" i="3"/>
  <c r="D6" i="3" s="1"/>
  <c r="K3" i="3"/>
  <c r="D3" i="3" s="1"/>
  <c r="K22" i="3"/>
  <c r="D22" i="3" s="1"/>
  <c r="K18" i="1"/>
  <c r="D18" i="1" s="1"/>
  <c r="K27" i="1"/>
  <c r="D27" i="1" s="1"/>
  <c r="K3" i="1"/>
  <c r="D3" i="1" s="1"/>
  <c r="K16" i="1"/>
  <c r="D16" i="1" s="1"/>
  <c r="K7" i="1"/>
  <c r="D7" i="1" s="1"/>
  <c r="K9" i="1"/>
  <c r="D9" i="1" s="1"/>
  <c r="K13" i="1"/>
  <c r="D13" i="1" s="1"/>
  <c r="K11" i="1"/>
  <c r="D11" i="1" s="1"/>
  <c r="K22" i="1"/>
  <c r="D22" i="1" s="1"/>
  <c r="K5" i="1"/>
  <c r="D5" i="1" s="1"/>
  <c r="K12" i="1"/>
  <c r="D12" i="1" s="1"/>
  <c r="K32" i="1"/>
  <c r="D32" i="1" s="1"/>
  <c r="K20" i="1"/>
  <c r="D20" i="1" s="1"/>
  <c r="K21" i="1"/>
  <c r="D21" i="1" s="1"/>
  <c r="K29" i="1"/>
  <c r="D29" i="1" s="1"/>
</calcChain>
</file>

<file path=xl/sharedStrings.xml><?xml version="1.0" encoding="utf-8"?>
<sst xmlns="http://schemas.openxmlformats.org/spreadsheetml/2006/main" count="144" uniqueCount="91">
  <si>
    <t>Jugador</t>
  </si>
  <si>
    <t>Total</t>
  </si>
  <si>
    <t>Puesto</t>
  </si>
  <si>
    <t>Superliga</t>
  </si>
  <si>
    <t>Copa CAM</t>
  </si>
  <si>
    <t>Amistad CAM</t>
  </si>
  <si>
    <t>Open Getafe</t>
  </si>
  <si>
    <t>Copa Getafe</t>
  </si>
  <si>
    <t>Total Opens  (suma de los 3 entre 2)</t>
  </si>
  <si>
    <t>Open Alcalá</t>
  </si>
  <si>
    <t>Open Madrid</t>
  </si>
  <si>
    <t>Open Móstoles</t>
  </si>
  <si>
    <t>Open Mérida</t>
  </si>
  <si>
    <t>Open Cáceres</t>
  </si>
  <si>
    <t>Open Campamento</t>
  </si>
  <si>
    <t>Open Tenerife</t>
  </si>
  <si>
    <t>Open San Roque</t>
  </si>
  <si>
    <t>Dani Manzano</t>
  </si>
  <si>
    <t>Oscar Manzano</t>
  </si>
  <si>
    <t>Mejor Open LFC Tour (no CAM)</t>
  </si>
  <si>
    <t>Mejor Open LFC Tour CAM (no Getafe)</t>
  </si>
  <si>
    <t>OPENS NO CAM</t>
  </si>
  <si>
    <t>OPENS CAM</t>
  </si>
  <si>
    <t>Use Calleja</t>
  </si>
  <si>
    <t>Gonzalo Jr</t>
  </si>
  <si>
    <t>Adrián Sánchez</t>
  </si>
  <si>
    <t>Raúl Sánchez</t>
  </si>
  <si>
    <t>Roberto Monseco</t>
  </si>
  <si>
    <t>Nº Licencia</t>
  </si>
  <si>
    <t>01479</t>
  </si>
  <si>
    <t>01297</t>
  </si>
  <si>
    <t>01394</t>
  </si>
  <si>
    <t>01234</t>
  </si>
  <si>
    <t>01236</t>
  </si>
  <si>
    <t>00873</t>
  </si>
  <si>
    <t>00343</t>
  </si>
  <si>
    <t>01072</t>
  </si>
  <si>
    <t>01130</t>
  </si>
  <si>
    <t>00088</t>
  </si>
  <si>
    <t>01239</t>
  </si>
  <si>
    <t>01517</t>
  </si>
  <si>
    <t>00502</t>
  </si>
  <si>
    <t>Open Mijas</t>
  </si>
  <si>
    <t>Liga Local</t>
  </si>
  <si>
    <t>Repesca a Campeonato de España</t>
  </si>
  <si>
    <t>Clasificación a Campeonato de España por LFC Tour</t>
  </si>
  <si>
    <t>Clasificación a Campeonato de España por ranking del club</t>
  </si>
  <si>
    <t>Open Almería</t>
  </si>
  <si>
    <t>Open La Solana</t>
  </si>
  <si>
    <t>Open Coslada</t>
  </si>
  <si>
    <t>Chema Fernández</t>
  </si>
  <si>
    <t>Rafa Aguilera</t>
  </si>
  <si>
    <t>Cesar García</t>
  </si>
  <si>
    <t>Dani Rivera</t>
  </si>
  <si>
    <t>Javi Lara</t>
  </si>
  <si>
    <t>Open San Feliu</t>
  </si>
  <si>
    <t>Open Illescas</t>
  </si>
  <si>
    <t>Open El Coronil</t>
  </si>
  <si>
    <t>Open Ciudad Indálica</t>
  </si>
  <si>
    <t>Open Valencia</t>
  </si>
  <si>
    <t>Alejandro Fernández</t>
  </si>
  <si>
    <t>Juan Carlos Gil</t>
  </si>
  <si>
    <t>Open Sanse</t>
  </si>
  <si>
    <t>Liga Dobles Getafe</t>
  </si>
  <si>
    <t>Open Tomares</t>
  </si>
  <si>
    <t>Open Azuqueca</t>
  </si>
  <si>
    <t>Open Navalafuente</t>
  </si>
  <si>
    <t>Open Portugal</t>
  </si>
  <si>
    <t>Chencho</t>
  </si>
  <si>
    <t xml:space="preserve">Henry </t>
  </si>
  <si>
    <t>JC Huertas</t>
  </si>
  <si>
    <t>José B</t>
  </si>
  <si>
    <t xml:space="preserve">Josean León </t>
  </si>
  <si>
    <t>Miguel Alonso</t>
  </si>
  <si>
    <t>Pablo García</t>
  </si>
  <si>
    <t>Pablo Martínez</t>
  </si>
  <si>
    <t>Pelli</t>
  </si>
  <si>
    <t>Rober Rey</t>
  </si>
  <si>
    <t>Josemi Piedra</t>
  </si>
  <si>
    <t>Alberto V</t>
  </si>
  <si>
    <t>José Luis Cebrián</t>
  </si>
  <si>
    <t>Migue</t>
  </si>
  <si>
    <t>Rafa Vega</t>
  </si>
  <si>
    <t>Abraham Molina</t>
  </si>
  <si>
    <t>Lucas Aguilera</t>
  </si>
  <si>
    <t>Mateo Cabrerizo</t>
  </si>
  <si>
    <t xml:space="preserve">Victor Castilla </t>
  </si>
  <si>
    <t>Erik M</t>
  </si>
  <si>
    <t xml:space="preserve">Pedro Escabias </t>
  </si>
  <si>
    <t>César Quintanilla</t>
  </si>
  <si>
    <t>Matias Ciprian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</si>
</sst>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363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1" fillId="3" borderId="1" xfId="1" applyFill="1" applyBorder="1" applyAlignment="1">
      <alignment wrapText="1"/>
    </xf>
    <xf numFmtId="0" fontId="1" fillId="3" borderId="1" xfId="1" applyFill="1" applyBorder="1"/>
    <xf numFmtId="0" fontId="2" fillId="3" borderId="1" xfId="1" applyFont="1" applyFill="1" applyBorder="1" applyAlignment="1">
      <alignment wrapText="1"/>
    </xf>
    <xf numFmtId="0" fontId="2" fillId="3" borderId="1" xfId="1" applyFont="1" applyFill="1" applyBorder="1"/>
    <xf numFmtId="0" fontId="0" fillId="6" borderId="1" xfId="0" applyFill="1" applyBorder="1" applyAlignment="1">
      <alignment wrapText="1"/>
    </xf>
    <xf numFmtId="0" fontId="1" fillId="5" borderId="1" xfId="1" applyFill="1" applyBorder="1" applyAlignment="1">
      <alignment wrapText="1"/>
    </xf>
    <xf numFmtId="0" fontId="1" fillId="4" borderId="1" xfId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/>
    <xf numFmtId="0" fontId="1" fillId="5" borderId="1" xfId="1" applyFill="1" applyBorder="1"/>
    <xf numFmtId="0" fontId="1" fillId="4" borderId="1" xfId="1" applyFill="1" applyBorder="1"/>
    <xf numFmtId="0" fontId="1" fillId="3" borderId="1" xfId="1" applyNumberFormat="1" applyFill="1" applyBorder="1"/>
    <xf numFmtId="0" fontId="1" fillId="3" borderId="4" xfId="1" applyFill="1" applyBorder="1"/>
    <xf numFmtId="0" fontId="0" fillId="6" borderId="4" xfId="0" applyFill="1" applyBorder="1"/>
    <xf numFmtId="0" fontId="1" fillId="5" borderId="4" xfId="1" applyFill="1" applyBorder="1"/>
    <xf numFmtId="0" fontId="1" fillId="4" borderId="4" xfId="1" applyFill="1" applyBorder="1"/>
    <xf numFmtId="0" fontId="2" fillId="3" borderId="5" xfId="1" applyFont="1" applyFill="1" applyBorder="1"/>
    <xf numFmtId="0" fontId="0" fillId="0" borderId="0" xfId="0" applyAlignment="1">
      <alignment horizontal="center" vertical="center"/>
    </xf>
    <xf numFmtId="0" fontId="2" fillId="3" borderId="7" xfId="1" applyFont="1" applyFill="1" applyBorder="1" applyAlignment="1">
      <alignment horizontal="left" wrapText="1"/>
    </xf>
    <xf numFmtId="0" fontId="2" fillId="3" borderId="6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0" fillId="4" borderId="1" xfId="1" applyFont="1" applyFill="1" applyBorder="1" applyAlignment="1">
      <alignment wrapText="1"/>
    </xf>
    <xf numFmtId="0" fontId="0" fillId="3" borderId="1" xfId="1" applyFont="1" applyFill="1" applyBorder="1" applyAlignment="1">
      <alignment wrapText="1"/>
    </xf>
    <xf numFmtId="0" fontId="2" fillId="3" borderId="5" xfId="1" applyFont="1" applyFill="1" applyBorder="1" applyAlignment="1">
      <alignment horizontal="left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5" borderId="1" xfId="1" applyFont="1" applyFill="1" applyBorder="1" applyAlignment="1">
      <alignment wrapText="1"/>
    </xf>
    <xf numFmtId="0" fontId="0" fillId="6" borderId="1" xfId="0" applyNumberFormat="1" applyFill="1" applyBorder="1"/>
    <xf numFmtId="0" fontId="2" fillId="7" borderId="1" xfId="1" applyFont="1" applyFill="1" applyBorder="1"/>
    <xf numFmtId="0" fontId="2" fillId="8" borderId="1" xfId="1" applyFont="1" applyFill="1" applyBorder="1"/>
    <xf numFmtId="0" fontId="2" fillId="3" borderId="3" xfId="1" applyFont="1" applyFill="1" applyBorder="1"/>
    <xf numFmtId="0" fontId="2" fillId="3" borderId="5" xfId="1" applyFont="1" applyFill="1" applyBorder="1" applyAlignment="1">
      <alignment horizontal="left" vertical="center"/>
    </xf>
    <xf numFmtId="0" fontId="1" fillId="3" borderId="4" xfId="1" applyNumberFormat="1" applyFill="1" applyBorder="1"/>
    <xf numFmtId="0" fontId="2" fillId="3" borderId="1" xfId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6" xfId="1" applyFill="1" applyBorder="1"/>
    <xf numFmtId="0" fontId="4" fillId="4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2" fillId="3" borderId="3" xfId="1" applyFont="1" applyFill="1" applyBorder="1" applyAlignment="1">
      <alignment horizontal="left"/>
    </xf>
  </cellXfs>
  <cellStyles count="2">
    <cellStyle name="60% - Énfasis2" xfId="1" builtinId="36"/>
    <cellStyle name="Normal" xfId="0" builtinId="0"/>
  </cellStyles>
  <dxfs count="72"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EB3638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EB3638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EB3638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EB3638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B3638"/>
      <color rgb="FFEB97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AJ32" totalsRowShown="0" headerRowDxfId="71">
  <autoFilter ref="B2:AJ32" xr:uid="{00000000-0009-0000-0100-000001000000}"/>
  <sortState ref="B3:AJ32">
    <sortCondition descending="1" ref="D2:D32"/>
  </sortState>
  <tableColumns count="35">
    <tableColumn id="26" xr3:uid="{363576E0-C31B-9549-A795-96332559BD4D}" name="Nº Licencia" dataDxfId="70" dataCellStyle="60% - Énfasis2"/>
    <tableColumn id="1" xr3:uid="{00000000-0010-0000-0000-000001000000}" name="Jugador" dataDxfId="69" dataCellStyle="60% - Énfasis2"/>
    <tableColumn id="3" xr3:uid="{00000000-0010-0000-0000-000003000000}" name="Total" dataDxfId="68" dataCellStyle="60% - Énfasis2">
      <calculatedColumnFormula>Tabla1[[#This Row],[Superliga]]+Tabla1[[#This Row],[Liga Local]]+#REF!+Tabla1[[#This Row],[Copa CAM]]+Tabla1[[#This Row],[Copa Getafe]]+Tabla1[[#This Row],[Amistad CAM]]+Tabla1[[#This Row],[Total Opens  (suma de los 3 entre 2)]]</calculatedColumnFormula>
    </tableColumn>
    <tableColumn id="4" xr3:uid="{00000000-0010-0000-0000-000004000000}" name="Superliga" dataDxfId="67" dataCellStyle="60% - Énfasis2"/>
    <tableColumn id="5" xr3:uid="{00000000-0010-0000-0000-000005000000}" name="Liga Local" dataDxfId="66" dataCellStyle="60% - Énfasis2"/>
    <tableColumn id="7" xr3:uid="{00000000-0010-0000-0000-000007000000}" name="Copa CAM" dataDxfId="65" dataCellStyle="60% - Énfasis2"/>
    <tableColumn id="8" xr3:uid="{00000000-0010-0000-0000-000008000000}" name="Copa Getafe" dataDxfId="64" dataCellStyle="60% - Énfasis2"/>
    <tableColumn id="9" xr3:uid="{00000000-0010-0000-0000-000009000000}" name="Amistad CAM" dataDxfId="63" dataCellStyle="60% - Énfasis2"/>
    <tableColumn id="34" xr3:uid="{5DBBB077-B83F-6A4F-8DB7-869CB3F23404}" name="Liga Dobles Getafe" dataDxfId="62" dataCellStyle="60% - Énfasis2"/>
    <tableColumn id="10" xr3:uid="{00000000-0010-0000-0000-00000A000000}" name="Total Opens  (suma de los 3 entre 2)" dataDxfId="61" dataCellStyle="60% - Énfasis2">
      <calculatedColumnFormula>(Tabla1[[#This Row],[Open Getafe]]+Tabla1[[#This Row],[Mejor Open LFC Tour CAM (no Getafe)]]+Tabla1[[#This Row],[Mejor Open LFC Tour (no CAM)]])/2</calculatedColumnFormula>
    </tableColumn>
    <tableColumn id="11" xr3:uid="{00000000-0010-0000-0000-00000B000000}" name="Open Getafe" dataDxfId="60"/>
    <tableColumn id="12" xr3:uid="{00000000-0010-0000-0000-00000C000000}" name="Mejor Open LFC Tour CAM (no Getafe)" dataDxfId="59">
      <calculatedColumnFormula>MAX(#REF!)</calculatedColumnFormula>
    </tableColumn>
    <tableColumn id="13" xr3:uid="{00000000-0010-0000-0000-00000D000000}" name="Mejor Open LFC Tour (no CAM)" dataDxfId="58">
      <calculatedColumnFormula>MAX(Tabla1[[#This Row],[Open San Feliu]:[Open Almería]])</calculatedColumnFormula>
    </tableColumn>
    <tableColumn id="35" xr3:uid="{63ECD05F-7FFA-AB41-A416-79D6E67A8A8C}" name="Open Coslada" dataDxfId="57" dataCellStyle="60% - Énfasis2"/>
    <tableColumn id="15" xr3:uid="{00000000-0010-0000-0000-00000F000000}" name="Open Móstoles" dataDxfId="56" dataCellStyle="60% - Énfasis2"/>
    <tableColumn id="21" xr3:uid="{0F4AE429-C9AF-A24F-B6EF-BD7D42014E0C}" name="Open Navalafuente" dataDxfId="55" dataCellStyle="60% - Énfasis2"/>
    <tableColumn id="16" xr3:uid="{00000000-0010-0000-0000-000010000000}" name="Open Madrid" dataDxfId="54" dataCellStyle="60% - Énfasis2"/>
    <tableColumn id="17" xr3:uid="{00000000-0010-0000-0000-000011000000}" name="Open Alcalá" dataDxfId="53" dataCellStyle="60% - Énfasis2"/>
    <tableColumn id="6" xr3:uid="{35D63009-7EBA-CF46-BA35-6064CCE5C833}" name="Open Sanse" dataDxfId="52" dataCellStyle="60% - Énfasis2"/>
    <tableColumn id="2" xr3:uid="{00000000-0010-0000-0000-000002000000}" name="Open San Feliu" dataDxfId="51" dataCellStyle="60% - Énfasis2"/>
    <tableColumn id="14" xr3:uid="{00000000-0010-0000-0000-00000E000000}" name="Open Mijas" dataDxfId="50" dataCellStyle="60% - Énfasis2"/>
    <tableColumn id="31" xr3:uid="{00000000-0010-0000-0000-00001F000000}" name="Open Illescas" dataDxfId="49" dataCellStyle="60% - Énfasis2"/>
    <tableColumn id="19" xr3:uid="{00000000-0010-0000-0000-000013000000}" name="Open Tomares" dataDxfId="48" dataCellStyle="60% - Énfasis2"/>
    <tableColumn id="20" xr3:uid="{00000000-0010-0000-0000-000014000000}" name="Open Azuqueca" dataDxfId="47" dataCellStyle="60% - Énfasis2"/>
    <tableColumn id="22" xr3:uid="{00000000-0010-0000-0000-000016000000}" name="Open El Coronil" dataDxfId="46" dataCellStyle="60% - Énfasis2"/>
    <tableColumn id="24" xr3:uid="{00000000-0010-0000-0000-000018000000}" name="Open Mérida" dataDxfId="45" dataCellStyle="60% - Énfasis2"/>
    <tableColumn id="23" xr3:uid="{00000000-0010-0000-0000-000017000000}" name="Open La Solana" dataDxfId="44" dataCellStyle="60% - Énfasis2"/>
    <tableColumn id="25" xr3:uid="{00000000-0010-0000-0000-000019000000}" name="Open Cáceres" dataDxfId="43" dataCellStyle="60% - Énfasis2"/>
    <tableColumn id="27" xr3:uid="{00000000-0010-0000-0000-00001B000000}" name="Open Portugal" dataDxfId="42" dataCellStyle="60% - Énfasis2"/>
    <tableColumn id="28" xr3:uid="{00000000-0010-0000-0000-00001C000000}" name="Open Ciudad Indálica" dataDxfId="41" dataCellStyle="60% - Énfasis2"/>
    <tableColumn id="29" xr3:uid="{00000000-0010-0000-0000-00001D000000}" name="Open Campamento" dataDxfId="40" dataCellStyle="60% - Énfasis2"/>
    <tableColumn id="32" xr3:uid="{43F5B2AD-3367-DC4F-B930-C0BABA02D276}" name="Open Tenerife" dataDxfId="39" dataCellStyle="60% - Énfasis2"/>
    <tableColumn id="18" xr3:uid="{99FB212D-918A-4048-A30F-33CD12006045}" name="Open San Roque" dataDxfId="38" dataCellStyle="60% - Énfasis2"/>
    <tableColumn id="30" xr3:uid="{00000000-0010-0000-0000-00001E000000}" name="Open Almería" dataDxfId="37" dataCellStyle="60% - Énfasis2"/>
    <tableColumn id="33" xr3:uid="{537BCCE2-F8CA-AA49-AA95-550F1FEE953A}" name="Open Valencia" dataDxfId="36" dataCellStyle="60% - Énfasis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6293CF-2119-B248-A893-AAC2EF3CF4E9}" name="Tabla14" displayName="Tabla14" ref="B2:AJ31" totalsRowShown="0" headerRowDxfId="35">
  <autoFilter ref="B2:AJ31" xr:uid="{00000000-0009-0000-0100-000001000000}"/>
  <sortState ref="B3:AJ31">
    <sortCondition descending="1" ref="D2:D31"/>
  </sortState>
  <tableColumns count="35">
    <tableColumn id="26" xr3:uid="{29570FF4-4945-4040-AFD3-D0FFDC77E0A3}" name="Nº Licencia" dataDxfId="34" dataCellStyle="60% - Énfasis2"/>
    <tableColumn id="1" xr3:uid="{5AD35329-3B9C-7443-B4C1-E5A11FEE2167}" name="Jugador" dataDxfId="33" dataCellStyle="60% - Énfasis2"/>
    <tableColumn id="3" xr3:uid="{679BE0D4-2A9A-FB40-9118-1FDBAE067FDC}" name="Total" dataDxfId="32" dataCellStyle="60% - Énfasis2">
      <calculatedColumnFormula>Tabla14[[#This Row],[Superliga]]+Tabla14[[#This Row],[Liga Local]]+Tabla14[[#This Row],[Copa CAM]]+Tabla14[[#This Row],[Copa Getafe]]+Tabla14[[#This Row],[Amistad CAM]]+Tabla14[[#This Row],[Total Opens  (suma de los 3 entre 2)]]+Tabla14[[#This Row],[Liga Dobles Getafe]]</calculatedColumnFormula>
    </tableColumn>
    <tableColumn id="4" xr3:uid="{2FCD3191-22A2-D842-AB93-8F35F52ECD0B}" name="Superliga" dataDxfId="31" dataCellStyle="60% - Énfasis2"/>
    <tableColumn id="5" xr3:uid="{C8B234AC-CD7C-4749-92D4-BFB50FA79CDA}" name="Liga Local" dataDxfId="30" dataCellStyle="60% - Énfasis2"/>
    <tableColumn id="7" xr3:uid="{12D8FAB8-3F91-144E-9BF4-6379937FE903}" name="Copa CAM" dataDxfId="29" dataCellStyle="60% - Énfasis2"/>
    <tableColumn id="8" xr3:uid="{55CC780A-78DF-BC46-9483-9B0F30B9AAB4}" name="Copa Getafe" dataDxfId="28" dataCellStyle="60% - Énfasis2"/>
    <tableColumn id="9" xr3:uid="{FD5D7DCF-C587-A940-BA45-0CD99E3D2D48}" name="Amistad CAM" dataDxfId="27" dataCellStyle="60% - Énfasis2"/>
    <tableColumn id="34" xr3:uid="{DEB7816D-C514-E54F-BA54-4745F3132281}" name="Liga Dobles Getafe" dataDxfId="26" dataCellStyle="60% - Énfasis2"/>
    <tableColumn id="10" xr3:uid="{903293C4-69FB-994E-BEEE-2AB6E66A30F2}" name="Total Opens  (suma de los 3 entre 2)" dataDxfId="25" dataCellStyle="60% - Énfasis2">
      <calculatedColumnFormula>(Tabla14[[#This Row],[Open Getafe]]+Tabla14[[#This Row],[Mejor Open LFC Tour CAM (no Getafe)]]+Tabla14[[#This Row],[Mejor Open LFC Tour (no CAM)]])/2</calculatedColumnFormula>
    </tableColumn>
    <tableColumn id="11" xr3:uid="{8B6A44ED-2181-4D48-9B59-49A80597F2E6}" name="Open Getafe" dataDxfId="24"/>
    <tableColumn id="12" xr3:uid="{90D26C5A-9A22-3545-B2CC-16E3A53EF944}" name="Mejor Open LFC Tour CAM (no Getafe)" dataDxfId="23">
      <calculatedColumnFormula>MAX(Tabla14[[#This Row],[Open Coslada]:[Open Sanse]])</calculatedColumnFormula>
    </tableColumn>
    <tableColumn id="13" xr3:uid="{BA05FBCD-C673-6448-82E6-956E8D2C0F2E}" name="Mejor Open LFC Tour (no CAM)" dataDxfId="22">
      <calculatedColumnFormula>MAX(Tabla14[[#This Row],[Open San Feliu]:[Open Valencia]])</calculatedColumnFormula>
    </tableColumn>
    <tableColumn id="35" xr3:uid="{0217E60A-891A-354B-978A-E520276C8837}" name="Open Coslada" dataDxfId="21" dataCellStyle="60% - Énfasis2"/>
    <tableColumn id="15" xr3:uid="{478D438D-0DC1-1049-B53E-BCC534105AA6}" name="Open Móstoles" dataDxfId="20" dataCellStyle="60% - Énfasis2"/>
    <tableColumn id="21" xr3:uid="{3EF1502D-DE27-4144-97E1-CD2C1C4D155F}" name="Open Navalafuente" dataDxfId="19" dataCellStyle="60% - Énfasis2"/>
    <tableColumn id="16" xr3:uid="{29022A9D-3943-3447-BB02-0D3B7C0A521F}" name="Open Madrid" dataDxfId="18" dataCellStyle="60% - Énfasis2"/>
    <tableColumn id="17" xr3:uid="{17D7874F-5F3E-8044-A972-F3980436B90E}" name="Open Alcalá" dataDxfId="17" dataCellStyle="60% - Énfasis2"/>
    <tableColumn id="6" xr3:uid="{8524F980-5F10-5547-8C9E-947ED6CFB10F}" name="Open Sanse" dataDxfId="16" dataCellStyle="60% - Énfasis2"/>
    <tableColumn id="2" xr3:uid="{5A152658-B1EE-0C4C-891E-3A03B89325A9}" name="Open San Feliu" dataDxfId="15" dataCellStyle="60% - Énfasis2"/>
    <tableColumn id="14" xr3:uid="{BD9FE5F6-12A3-6840-8178-3C6E0EA5445B}" name="Open Mijas" dataDxfId="14" dataCellStyle="60% - Énfasis2"/>
    <tableColumn id="31" xr3:uid="{781CE603-D332-1A42-BAB9-9064A3CD8418}" name="Open Illescas" dataDxfId="13" dataCellStyle="60% - Énfasis2"/>
    <tableColumn id="19" xr3:uid="{F0D1D582-6EE4-024A-BFC9-86045E6C8B18}" name="Open Tomares" dataDxfId="12" dataCellStyle="60% - Énfasis2"/>
    <tableColumn id="20" xr3:uid="{64D7AC00-A622-BA40-8102-F50697346DF6}" name="Open Azuqueca" dataDxfId="11" dataCellStyle="60% - Énfasis2"/>
    <tableColumn id="22" xr3:uid="{7F6C5294-37FF-C642-9AD2-01BB1325764E}" name="Open El Coronil" dataDxfId="10" dataCellStyle="60% - Énfasis2"/>
    <tableColumn id="24" xr3:uid="{E5F47BC8-13A9-454E-A952-F41B3177289B}" name="Open Mérida" dataDxfId="9" dataCellStyle="60% - Énfasis2"/>
    <tableColumn id="23" xr3:uid="{9029F456-EA0C-7142-82F0-952118333DEF}" name="Open La Solana" dataDxfId="8" dataCellStyle="60% - Énfasis2"/>
    <tableColumn id="25" xr3:uid="{82777D3A-F71F-6248-B5B9-5F2F8282768B}" name="Open Cáceres" dataDxfId="7" dataCellStyle="60% - Énfasis2"/>
    <tableColumn id="27" xr3:uid="{0358D471-4475-2A46-B9B4-4326E34973AD}" name="Open Portugal" dataDxfId="6" dataCellStyle="60% - Énfasis2"/>
    <tableColumn id="28" xr3:uid="{7A4699CE-BFC6-384F-A163-EF6008A14057}" name="Open Ciudad Indálica" dataDxfId="5" dataCellStyle="60% - Énfasis2"/>
    <tableColumn id="29" xr3:uid="{40FDEFC5-EAE6-8F46-93E7-7E4A368164FB}" name="Open Campamento" dataDxfId="4" dataCellStyle="60% - Énfasis2"/>
    <tableColumn id="32" xr3:uid="{7FF16F9E-4363-D043-961B-BCB0FB436ACC}" name="Open Tenerife" dataDxfId="3" dataCellStyle="60% - Énfasis2"/>
    <tableColumn id="18" xr3:uid="{A68E03A3-B2BD-0046-A5D5-EF870333A4BD}" name="Open San Roque" dataDxfId="2" dataCellStyle="60% - Énfasis2"/>
    <tableColumn id="30" xr3:uid="{65917B8B-5A7C-D345-8999-7C62B63CB42B}" name="Open Almería" dataDxfId="1" dataCellStyle="60% - Énfasis2"/>
    <tableColumn id="33" xr3:uid="{BEA179BB-8EF9-1E49-A54A-EA3E9F753403}" name="Open Valencia" dataDxfId="0" dataCellStyle="60% - Énfasis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zoomScaleNormal="100" workbookViewId="0">
      <selection activeCell="F38" sqref="F38"/>
    </sheetView>
  </sheetViews>
  <sheetFormatPr baseColWidth="10" defaultColWidth="10.83203125" defaultRowHeight="16" x14ac:dyDescent="0.2"/>
  <cols>
    <col min="1" max="1" width="6.6640625" customWidth="1"/>
    <col min="2" max="2" width="13.5" style="18" hidden="1" customWidth="1"/>
    <col min="3" max="3" width="27" customWidth="1"/>
    <col min="4" max="4" width="10.5" customWidth="1"/>
    <col min="5" max="5" width="11.33203125" customWidth="1"/>
    <col min="6" max="6" width="11.83203125" customWidth="1"/>
    <col min="7" max="7" width="8.1640625" customWidth="1"/>
    <col min="8" max="8" width="9.83203125" customWidth="1"/>
    <col min="9" max="9" width="11.83203125" customWidth="1"/>
    <col min="10" max="10" width="13" customWidth="1"/>
    <col min="11" max="11" width="13.33203125" customWidth="1"/>
    <col min="12" max="12" width="9.33203125" customWidth="1"/>
    <col min="13" max="13" width="9.6640625" customWidth="1"/>
    <col min="14" max="14" width="12.5" customWidth="1"/>
    <col min="15" max="15" width="10.33203125" customWidth="1"/>
    <col min="16" max="16" width="12.6640625" customWidth="1"/>
    <col min="17" max="17" width="15.1640625" customWidth="1"/>
    <col min="18" max="18" width="11" customWidth="1"/>
    <col min="19" max="19" width="10.1640625" customWidth="1"/>
    <col min="20" max="20" width="8.83203125" customWidth="1"/>
    <col min="21" max="21" width="11.5" customWidth="1"/>
    <col min="22" max="22" width="9.6640625" customWidth="1"/>
    <col min="23" max="23" width="10.1640625" customWidth="1"/>
    <col min="24" max="24" width="10.83203125" bestFit="1" customWidth="1"/>
    <col min="25" max="26" width="10.83203125" customWidth="1"/>
    <col min="27" max="27" width="9.83203125" customWidth="1"/>
    <col min="28" max="29" width="10.83203125" customWidth="1"/>
    <col min="30" max="30" width="9.83203125" customWidth="1"/>
    <col min="31" max="31" width="10.83203125" customWidth="1"/>
    <col min="32" max="32" width="14" customWidth="1"/>
    <col min="33" max="33" width="11" customWidth="1"/>
    <col min="34" max="34" width="11.83203125" customWidth="1"/>
    <col min="35" max="35" width="10.83203125" customWidth="1"/>
  </cols>
  <sheetData>
    <row r="1" spans="1:36" ht="46" customHeight="1" x14ac:dyDescent="0.55000000000000004">
      <c r="B1"/>
      <c r="C1" s="18"/>
      <c r="O1" s="37" t="s">
        <v>22</v>
      </c>
      <c r="P1" s="38"/>
      <c r="Q1" s="38"/>
      <c r="R1" s="38"/>
      <c r="S1" s="38"/>
      <c r="T1" s="38"/>
      <c r="U1" s="40" t="s">
        <v>21</v>
      </c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2"/>
    </row>
    <row r="2" spans="1:36" ht="85" customHeight="1" x14ac:dyDescent="0.2">
      <c r="A2" s="3" t="s">
        <v>2</v>
      </c>
      <c r="B2" s="19" t="s">
        <v>28</v>
      </c>
      <c r="C2" s="3" t="s">
        <v>0</v>
      </c>
      <c r="D2" s="3" t="s">
        <v>1</v>
      </c>
      <c r="E2" s="1" t="s">
        <v>3</v>
      </c>
      <c r="F2" s="24" t="s">
        <v>43</v>
      </c>
      <c r="G2" s="1" t="s">
        <v>4</v>
      </c>
      <c r="H2" s="1" t="s">
        <v>7</v>
      </c>
      <c r="I2" s="1" t="s">
        <v>5</v>
      </c>
      <c r="J2" s="24" t="s">
        <v>63</v>
      </c>
      <c r="K2" s="1" t="s">
        <v>8</v>
      </c>
      <c r="L2" s="5" t="s">
        <v>6</v>
      </c>
      <c r="M2" s="5" t="s">
        <v>20</v>
      </c>
      <c r="N2" s="5" t="s">
        <v>19</v>
      </c>
      <c r="O2" s="29" t="s">
        <v>49</v>
      </c>
      <c r="P2" s="29" t="s">
        <v>11</v>
      </c>
      <c r="Q2" s="29" t="s">
        <v>66</v>
      </c>
      <c r="R2" s="29" t="s">
        <v>10</v>
      </c>
      <c r="S2" s="29" t="s">
        <v>9</v>
      </c>
      <c r="T2" s="29" t="s">
        <v>62</v>
      </c>
      <c r="U2" s="8" t="s">
        <v>55</v>
      </c>
      <c r="V2" s="23" t="s">
        <v>42</v>
      </c>
      <c r="W2" s="23" t="s">
        <v>56</v>
      </c>
      <c r="X2" s="23" t="s">
        <v>64</v>
      </c>
      <c r="Y2" s="23" t="s">
        <v>65</v>
      </c>
      <c r="Z2" s="23" t="s">
        <v>57</v>
      </c>
      <c r="AA2" s="23" t="s">
        <v>12</v>
      </c>
      <c r="AB2" s="23" t="s">
        <v>48</v>
      </c>
      <c r="AC2" s="23" t="s">
        <v>13</v>
      </c>
      <c r="AD2" s="23" t="s">
        <v>67</v>
      </c>
      <c r="AE2" s="23" t="s">
        <v>58</v>
      </c>
      <c r="AF2" s="23" t="s">
        <v>14</v>
      </c>
      <c r="AG2" s="23" t="s">
        <v>15</v>
      </c>
      <c r="AH2" s="7" t="s">
        <v>16</v>
      </c>
      <c r="AI2" s="23" t="s">
        <v>47</v>
      </c>
      <c r="AJ2" s="23" t="s">
        <v>59</v>
      </c>
    </row>
    <row r="3" spans="1:36" x14ac:dyDescent="0.2">
      <c r="A3" s="31">
        <v>1</v>
      </c>
      <c r="B3" s="20" t="s">
        <v>31</v>
      </c>
      <c r="C3" s="4" t="s">
        <v>81</v>
      </c>
      <c r="D3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14.5</v>
      </c>
      <c r="E3" s="2"/>
      <c r="F3" s="2"/>
      <c r="G3" s="2">
        <v>3</v>
      </c>
      <c r="H3" s="2"/>
      <c r="I3" s="2"/>
      <c r="J3" s="2"/>
      <c r="K3" s="2">
        <f>(Tabla1[[#This Row],[Open Getafe]]+Tabla1[[#This Row],[Mejor Open LFC Tour CAM (no Getafe)]]+Tabla1[[#This Row],[Mejor Open LFC Tour (no CAM)]])/2</f>
        <v>11.5</v>
      </c>
      <c r="L3" s="9">
        <v>23</v>
      </c>
      <c r="M3" s="9">
        <f>MAX(Tabla1[[#This Row],[Open Coslada]:[Open Sanse]])</f>
        <v>0</v>
      </c>
      <c r="N3" s="9">
        <f>MAX(Tabla1[[#This Row],[Open San Feliu]:[Open Valencia]])</f>
        <v>0</v>
      </c>
      <c r="O3" s="6"/>
      <c r="P3" s="10"/>
      <c r="Q3" s="10"/>
      <c r="R3" s="10"/>
      <c r="S3" s="10"/>
      <c r="T3" s="10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39"/>
    </row>
    <row r="4" spans="1:36" x14ac:dyDescent="0.2">
      <c r="A4" s="31">
        <v>2</v>
      </c>
      <c r="B4" s="21"/>
      <c r="C4" s="4" t="s">
        <v>23</v>
      </c>
      <c r="D4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6</v>
      </c>
      <c r="E4" s="2"/>
      <c r="F4" s="2"/>
      <c r="G4" s="2">
        <v>3</v>
      </c>
      <c r="H4" s="2"/>
      <c r="I4" s="2"/>
      <c r="J4" s="2"/>
      <c r="K4" s="12">
        <f>(Tabla1[[#This Row],[Open Getafe]]+Tabla1[[#This Row],[Mejor Open LFC Tour CAM (no Getafe)]]+Tabla1[[#This Row],[Mejor Open LFC Tour (no CAM)]])/2</f>
        <v>3</v>
      </c>
      <c r="L4" s="9">
        <v>6</v>
      </c>
      <c r="M4" s="9">
        <f>MAX(Tabla1[[#This Row],[Open Coslada]:[Open Sanse]])</f>
        <v>0</v>
      </c>
      <c r="N4" s="9">
        <f>MAX(Tabla1[[#This Row],[Open San Feliu]:[Open Valencia]])</f>
        <v>0</v>
      </c>
      <c r="O4" s="6"/>
      <c r="P4" s="10"/>
      <c r="Q4" s="10"/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x14ac:dyDescent="0.2">
      <c r="A5" s="31">
        <v>3</v>
      </c>
      <c r="B5" s="21" t="s">
        <v>36</v>
      </c>
      <c r="C5" s="4" t="s">
        <v>24</v>
      </c>
      <c r="D5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5.5</v>
      </c>
      <c r="E5" s="2"/>
      <c r="F5" s="2"/>
      <c r="G5" s="2"/>
      <c r="H5" s="2"/>
      <c r="I5" s="2"/>
      <c r="J5" s="2"/>
      <c r="K5" s="2">
        <f>(Tabla1[[#This Row],[Open Getafe]]+Tabla1[[#This Row],[Mejor Open LFC Tour CAM (no Getafe)]]+Tabla1[[#This Row],[Mejor Open LFC Tour (no CAM)]])/2</f>
        <v>5.5</v>
      </c>
      <c r="L5" s="9">
        <v>11</v>
      </c>
      <c r="M5" s="9">
        <f>MAX(Tabla1[[#This Row],[Open Coslada]:[Open Sanse]])</f>
        <v>0</v>
      </c>
      <c r="N5" s="9">
        <f>MAX(Tabla1[[#This Row],[Open San Feliu]:[Open Valencia]])</f>
        <v>0</v>
      </c>
      <c r="O5" s="6"/>
      <c r="P5" s="10"/>
      <c r="Q5" s="10"/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x14ac:dyDescent="0.2">
      <c r="A6" s="31">
        <v>4</v>
      </c>
      <c r="B6" s="21"/>
      <c r="C6" s="4" t="s">
        <v>18</v>
      </c>
      <c r="D6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5</v>
      </c>
      <c r="E6" s="2"/>
      <c r="F6" s="2"/>
      <c r="G6" s="2">
        <v>2</v>
      </c>
      <c r="H6" s="2"/>
      <c r="I6" s="2"/>
      <c r="J6" s="2"/>
      <c r="K6" s="12">
        <f>(Tabla1[[#This Row],[Open Getafe]]+Tabla1[[#This Row],[Mejor Open LFC Tour CAM (no Getafe)]]+Tabla1[[#This Row],[Mejor Open LFC Tour (no CAM)]])/2</f>
        <v>3</v>
      </c>
      <c r="L6" s="9">
        <v>6</v>
      </c>
      <c r="M6" s="9">
        <f>MAX(Tabla1[[#This Row],[Open Coslada]:[Open Sanse]])</f>
        <v>0</v>
      </c>
      <c r="N6" s="9">
        <f>MAX(Tabla1[[#This Row],[Open San Feliu]:[Open Valencia]])</f>
        <v>0</v>
      </c>
      <c r="O6" s="6"/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x14ac:dyDescent="0.2">
      <c r="A7" s="31">
        <v>5</v>
      </c>
      <c r="B7" s="21"/>
      <c r="C7" s="36" t="s">
        <v>75</v>
      </c>
      <c r="D7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3</v>
      </c>
      <c r="E7" s="2"/>
      <c r="F7" s="2"/>
      <c r="G7" s="2"/>
      <c r="H7" s="2"/>
      <c r="I7" s="2"/>
      <c r="J7" s="2"/>
      <c r="K7" s="12">
        <f>(Tabla1[[#This Row],[Open Getafe]]+Tabla1[[#This Row],[Mejor Open LFC Tour CAM (no Getafe)]]+Tabla1[[#This Row],[Mejor Open LFC Tour (no CAM)]])/2</f>
        <v>3</v>
      </c>
      <c r="L7" s="9">
        <v>6</v>
      </c>
      <c r="M7" s="9">
        <f>MAX(Tabla1[[#This Row],[Open Coslada]:[Open Sanse]])</f>
        <v>0</v>
      </c>
      <c r="N7" s="9">
        <f>MAX(Tabla1[[#This Row],[Open San Feliu]:[Open Valencia]])</f>
        <v>0</v>
      </c>
      <c r="O7" s="6"/>
      <c r="P7" s="10"/>
      <c r="Q7" s="10"/>
      <c r="R7" s="10"/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2">
      <c r="A8" s="32">
        <v>6</v>
      </c>
      <c r="B8" s="21"/>
      <c r="C8" s="4" t="s">
        <v>26</v>
      </c>
      <c r="D8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3</v>
      </c>
      <c r="E8" s="2"/>
      <c r="F8" s="2"/>
      <c r="G8" s="2">
        <v>2</v>
      </c>
      <c r="H8" s="2"/>
      <c r="I8" s="2"/>
      <c r="J8" s="2"/>
      <c r="K8" s="12">
        <f>(Tabla1[[#This Row],[Open Getafe]]+Tabla1[[#This Row],[Mejor Open LFC Tour CAM (no Getafe)]]+Tabla1[[#This Row],[Mejor Open LFC Tour (no CAM)]])/2</f>
        <v>1</v>
      </c>
      <c r="L8" s="9">
        <v>2</v>
      </c>
      <c r="M8" s="9">
        <f>MAX(Tabla1[[#This Row],[Open Coslada]:[Open Sanse]])</f>
        <v>0</v>
      </c>
      <c r="N8" s="9">
        <f>MAX(Tabla1[[#This Row],[Open San Feliu]:[Open Valencia]])</f>
        <v>0</v>
      </c>
      <c r="O8" s="6"/>
      <c r="P8" s="10"/>
      <c r="Q8" s="10"/>
      <c r="R8" s="10"/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x14ac:dyDescent="0.2">
      <c r="A9" s="32">
        <v>7</v>
      </c>
      <c r="B9" s="21"/>
      <c r="C9" s="4" t="s">
        <v>82</v>
      </c>
      <c r="D9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2.5</v>
      </c>
      <c r="E9" s="2"/>
      <c r="F9" s="2"/>
      <c r="G9" s="2">
        <v>1</v>
      </c>
      <c r="H9" s="2"/>
      <c r="I9" s="2"/>
      <c r="J9" s="2"/>
      <c r="K9" s="12">
        <f>(Tabla1[[#This Row],[Open Getafe]]+Tabla1[[#This Row],[Mejor Open LFC Tour CAM (no Getafe)]]+Tabla1[[#This Row],[Mejor Open LFC Tour (no CAM)]])/2</f>
        <v>1.5</v>
      </c>
      <c r="L9" s="9">
        <v>3</v>
      </c>
      <c r="M9" s="9">
        <f>MAX(Tabla1[[#This Row],[Open Coslada]:[Open Sanse]])</f>
        <v>0</v>
      </c>
      <c r="N9" s="9">
        <f>MAX(Tabla1[[#This Row],[Open San Feliu]:[Open Valencia]])</f>
        <v>0</v>
      </c>
      <c r="O9" s="6"/>
      <c r="P9" s="10"/>
      <c r="Q9" s="10"/>
      <c r="R9" s="10"/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x14ac:dyDescent="0.2">
      <c r="A10" s="32">
        <v>8</v>
      </c>
      <c r="B10" s="22" t="s">
        <v>38</v>
      </c>
      <c r="C10" s="33" t="s">
        <v>25</v>
      </c>
      <c r="D10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2</v>
      </c>
      <c r="E10" s="13"/>
      <c r="F10" s="13"/>
      <c r="G10" s="13">
        <v>1</v>
      </c>
      <c r="H10" s="13"/>
      <c r="I10" s="13"/>
      <c r="J10" s="13"/>
      <c r="K10" s="13">
        <f>(Tabla1[[#This Row],[Open Getafe]]+Tabla1[[#This Row],[Mejor Open LFC Tour CAM (no Getafe)]]+Tabla1[[#This Row],[Mejor Open LFC Tour (no CAM)]])/2</f>
        <v>1</v>
      </c>
      <c r="L10" s="14">
        <v>2</v>
      </c>
      <c r="M10" s="9">
        <f>MAX(Tabla1[[#This Row],[Open Coslada]:[Open Sanse]])</f>
        <v>0</v>
      </c>
      <c r="N10" s="9">
        <f>MAX(Tabla1[[#This Row],[Open San Feliu]:[Open Valencia]])</f>
        <v>0</v>
      </c>
      <c r="O10" s="6"/>
      <c r="P10" s="15"/>
      <c r="Q10" s="15"/>
      <c r="R10" s="15"/>
      <c r="S10" s="15"/>
      <c r="T10" s="1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1"/>
    </row>
    <row r="11" spans="1:36" x14ac:dyDescent="0.2">
      <c r="A11" s="32">
        <v>9</v>
      </c>
      <c r="B11" s="21"/>
      <c r="C11" s="34" t="s">
        <v>17</v>
      </c>
      <c r="D11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1</v>
      </c>
      <c r="E11" s="2"/>
      <c r="F11" s="2"/>
      <c r="G11" s="2"/>
      <c r="H11" s="2"/>
      <c r="I11" s="2"/>
      <c r="J11" s="2"/>
      <c r="K11" s="12">
        <f>(Tabla1[[#This Row],[Open Getafe]]+Tabla1[[#This Row],[Mejor Open LFC Tour CAM (no Getafe)]]+Tabla1[[#This Row],[Mejor Open LFC Tour (no CAM)]])/2</f>
        <v>1</v>
      </c>
      <c r="L11" s="9">
        <v>2</v>
      </c>
      <c r="M11" s="9">
        <f>MAX(Tabla1[[#This Row],[Open Coslada]:[Open Sanse]])</f>
        <v>0</v>
      </c>
      <c r="N11" s="9">
        <f>MAX(Tabla1[[#This Row],[Open San Feliu]:[Open Valencia]])</f>
        <v>0</v>
      </c>
      <c r="O11" s="6"/>
      <c r="P11" s="10"/>
      <c r="Q11" s="10"/>
      <c r="R11" s="10"/>
      <c r="S11" s="10"/>
      <c r="T11" s="10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x14ac:dyDescent="0.2">
      <c r="A12" s="32">
        <v>10</v>
      </c>
      <c r="B12" s="21"/>
      <c r="C12" s="25" t="s">
        <v>53</v>
      </c>
      <c r="D12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1</v>
      </c>
      <c r="E12" s="2"/>
      <c r="F12" s="2"/>
      <c r="G12" s="2"/>
      <c r="H12" s="2"/>
      <c r="I12" s="2"/>
      <c r="J12" s="2"/>
      <c r="K12" s="12">
        <f>(Tabla1[[#This Row],[Open Getafe]]+Tabla1[[#This Row],[Mejor Open LFC Tour CAM (no Getafe)]]+Tabla1[[#This Row],[Mejor Open LFC Tour (no CAM)]])/2</f>
        <v>1</v>
      </c>
      <c r="L12" s="9">
        <v>2</v>
      </c>
      <c r="M12" s="9">
        <f>MAX(Tabla1[[#This Row],[Open Coslada]:[Open Sanse]])</f>
        <v>0</v>
      </c>
      <c r="N12" s="9">
        <f>MAX(Tabla1[[#This Row],[Open San Feliu]:[Open Valencia]])</f>
        <v>0</v>
      </c>
      <c r="O12" s="6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x14ac:dyDescent="0.2">
      <c r="A13" s="4">
        <v>11</v>
      </c>
      <c r="B13" s="21" t="s">
        <v>39</v>
      </c>
      <c r="C13" s="17" t="s">
        <v>69</v>
      </c>
      <c r="D13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0.5</v>
      </c>
      <c r="E13" s="2"/>
      <c r="F13" s="2"/>
      <c r="G13" s="2"/>
      <c r="H13" s="2"/>
      <c r="I13" s="2"/>
      <c r="J13" s="2"/>
      <c r="K13" s="2">
        <f>(Tabla1[[#This Row],[Open Getafe]]+Tabla1[[#This Row],[Mejor Open LFC Tour CAM (no Getafe)]]+Tabla1[[#This Row],[Mejor Open LFC Tour (no CAM)]])/2</f>
        <v>0.5</v>
      </c>
      <c r="L13" s="9">
        <v>1</v>
      </c>
      <c r="M13" s="9">
        <f>MAX(Tabla1[[#This Row],[Open Coslada]:[Open Sanse]])</f>
        <v>0</v>
      </c>
      <c r="N13" s="9">
        <f>MAX(Tabla1[[#This Row],[Open San Feliu]:[Open Valencia]])</f>
        <v>0</v>
      </c>
      <c r="O13" s="6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x14ac:dyDescent="0.2">
      <c r="A14" s="4">
        <v>12</v>
      </c>
      <c r="B14" s="21" t="s">
        <v>32</v>
      </c>
      <c r="C14" s="17" t="s">
        <v>70</v>
      </c>
      <c r="D14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0.5</v>
      </c>
      <c r="E14" s="2"/>
      <c r="F14" s="2"/>
      <c r="G14" s="2"/>
      <c r="H14" s="2"/>
      <c r="I14" s="2"/>
      <c r="J14" s="2"/>
      <c r="K14" s="2">
        <f>(Tabla1[[#This Row],[Open Getafe]]+Tabla1[[#This Row],[Mejor Open LFC Tour CAM (no Getafe)]]+Tabla1[[#This Row],[Mejor Open LFC Tour (no CAM)]])/2</f>
        <v>0.5</v>
      </c>
      <c r="L14" s="9">
        <v>1</v>
      </c>
      <c r="M14" s="9">
        <f>MAX(Tabla1[[#This Row],[Open Coslada]:[Open Sanse]])</f>
        <v>0</v>
      </c>
      <c r="N14" s="9">
        <f>MAX(Tabla1[[#This Row],[Open San Feliu]:[Open Valencia]])</f>
        <v>0</v>
      </c>
      <c r="O14" s="6"/>
      <c r="P14" s="10"/>
      <c r="Q14" s="10"/>
      <c r="R14" s="10"/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x14ac:dyDescent="0.2">
      <c r="A15" s="4">
        <v>13</v>
      </c>
      <c r="B15" s="21"/>
      <c r="C15" s="17" t="s">
        <v>76</v>
      </c>
      <c r="D15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0.5</v>
      </c>
      <c r="E15" s="2"/>
      <c r="F15" s="2"/>
      <c r="G15" s="2"/>
      <c r="H15" s="2"/>
      <c r="I15" s="2"/>
      <c r="J15" s="2"/>
      <c r="K15" s="12">
        <f>(Tabla1[[#This Row],[Open Getafe]]+Tabla1[[#This Row],[Mejor Open LFC Tour CAM (no Getafe)]]+Tabla1[[#This Row],[Mejor Open LFC Tour (no CAM)]])/2</f>
        <v>0.5</v>
      </c>
      <c r="L15" s="9">
        <v>1</v>
      </c>
      <c r="M15" s="9">
        <f>MAX(Tabla1[[#This Row],[Open Coslada]:[Open Sanse]])</f>
        <v>0</v>
      </c>
      <c r="N15" s="9">
        <f>MAX(Tabla1[[#This Row],[Open San Feliu]:[Open Valencia]])</f>
        <v>0</v>
      </c>
      <c r="O15" s="6"/>
      <c r="P15" s="10"/>
      <c r="Q15" s="10"/>
      <c r="R15" s="10"/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x14ac:dyDescent="0.2">
      <c r="A16" s="4">
        <v>14</v>
      </c>
      <c r="B16" s="21"/>
      <c r="C16" s="17" t="s">
        <v>51</v>
      </c>
      <c r="D16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0.5</v>
      </c>
      <c r="E16" s="2"/>
      <c r="F16" s="2"/>
      <c r="G16" s="2"/>
      <c r="H16" s="2"/>
      <c r="I16" s="2"/>
      <c r="J16" s="2"/>
      <c r="K16" s="12">
        <f>(Tabla1[[#This Row],[Open Getafe]]+Tabla1[[#This Row],[Mejor Open LFC Tour CAM (no Getafe)]]+Tabla1[[#This Row],[Mejor Open LFC Tour (no CAM)]])/2</f>
        <v>0.5</v>
      </c>
      <c r="L16" s="9">
        <v>1</v>
      </c>
      <c r="M16" s="9">
        <f>MAX(Tabla1[[#This Row],[Open Coslada]:[Open Sanse]])</f>
        <v>0</v>
      </c>
      <c r="N16" s="9">
        <f>MAX(Tabla1[[#This Row],[Open San Feliu]:[Open Valencia]])</f>
        <v>0</v>
      </c>
      <c r="O16" s="6"/>
      <c r="P16" s="10"/>
      <c r="Q16" s="10"/>
      <c r="R16" s="10"/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x14ac:dyDescent="0.2">
      <c r="A17" s="4">
        <v>15</v>
      </c>
      <c r="B17" s="21"/>
      <c r="C17" s="25" t="s">
        <v>77</v>
      </c>
      <c r="D17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0.5</v>
      </c>
      <c r="E17" s="2"/>
      <c r="F17" s="2"/>
      <c r="G17" s="2"/>
      <c r="H17" s="2"/>
      <c r="I17" s="2"/>
      <c r="J17" s="2"/>
      <c r="K17" s="12">
        <f>(Tabla1[[#This Row],[Open Getafe]]+Tabla1[[#This Row],[Mejor Open LFC Tour CAM (no Getafe)]]+Tabla1[[#This Row],[Mejor Open LFC Tour (no CAM)]])/2</f>
        <v>0.5</v>
      </c>
      <c r="L17" s="9">
        <v>1</v>
      </c>
      <c r="M17" s="9">
        <f>MAX(Tabla1[[#This Row],[Open Coslada]:[Open Sanse]])</f>
        <v>0</v>
      </c>
      <c r="N17" s="9">
        <f>MAX(Tabla1[[#This Row],[Open San Feliu]:[Open Valencia]])</f>
        <v>0</v>
      </c>
      <c r="O17" s="6"/>
      <c r="P17" s="10"/>
      <c r="Q17" s="10"/>
      <c r="R17" s="10"/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x14ac:dyDescent="0.2">
      <c r="A18" s="4">
        <v>16</v>
      </c>
      <c r="B18" s="21"/>
      <c r="C18" s="17" t="s">
        <v>79</v>
      </c>
      <c r="D18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18" s="2"/>
      <c r="F18" s="2"/>
      <c r="G18" s="2"/>
      <c r="H18" s="2"/>
      <c r="I18" s="2"/>
      <c r="J18" s="2"/>
      <c r="K18" s="12">
        <f>(Tabla1[[#This Row],[Open Getafe]]+Tabla1[[#This Row],[Mejor Open LFC Tour CAM (no Getafe)]]+Tabla1[[#This Row],[Mejor Open LFC Tour (no CAM)]])/2</f>
        <v>0</v>
      </c>
      <c r="L18" s="9"/>
      <c r="M18" s="9">
        <f>MAX(Tabla1[[#This Row],[Open Coslada]:[Open Sanse]])</f>
        <v>0</v>
      </c>
      <c r="N18" s="9">
        <f>MAX(Tabla1[[#This Row],[Open San Feliu]:[Open Valencia]])</f>
        <v>0</v>
      </c>
      <c r="O18" s="6"/>
      <c r="P18" s="10"/>
      <c r="Q18" s="10"/>
      <c r="R18" s="10"/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x14ac:dyDescent="0.2">
      <c r="A19" s="4">
        <v>17</v>
      </c>
      <c r="B19" s="21" t="s">
        <v>37</v>
      </c>
      <c r="C19" s="17" t="s">
        <v>52</v>
      </c>
      <c r="D19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19" s="2"/>
      <c r="F19" s="2"/>
      <c r="G19" s="2"/>
      <c r="H19" s="2"/>
      <c r="I19" s="2"/>
      <c r="J19" s="2"/>
      <c r="K19" s="2">
        <f>(Tabla1[[#This Row],[Open Getafe]]+Tabla1[[#This Row],[Mejor Open LFC Tour CAM (no Getafe)]]+Tabla1[[#This Row],[Mejor Open LFC Tour (no CAM)]])/2</f>
        <v>0</v>
      </c>
      <c r="L19" s="9"/>
      <c r="M19" s="9">
        <f>MAX(Tabla1[[#This Row],[Open Coslada]:[Open Sanse]])</f>
        <v>0</v>
      </c>
      <c r="N19" s="9">
        <f>MAX(Tabla1[[#This Row],[Open San Feliu]:[Open Valencia]])</f>
        <v>0</v>
      </c>
      <c r="O19" s="6"/>
      <c r="P19" s="10"/>
      <c r="Q19" s="10"/>
      <c r="R19" s="10"/>
      <c r="S19" s="10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x14ac:dyDescent="0.2">
      <c r="A20" s="4">
        <v>18</v>
      </c>
      <c r="B20" s="21" t="s">
        <v>41</v>
      </c>
      <c r="C20" s="17" t="s">
        <v>50</v>
      </c>
      <c r="D20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0" s="2"/>
      <c r="F20" s="2"/>
      <c r="G20" s="2"/>
      <c r="H20" s="2"/>
      <c r="I20" s="2"/>
      <c r="J20" s="2"/>
      <c r="K20" s="2">
        <f>(Tabla1[[#This Row],[Open Getafe]]+Tabla1[[#This Row],[Mejor Open LFC Tour CAM (no Getafe)]]+Tabla1[[#This Row],[Mejor Open LFC Tour (no CAM)]])/2</f>
        <v>0</v>
      </c>
      <c r="L20" s="9"/>
      <c r="M20" s="9">
        <f>MAX(Tabla1[[#This Row],[Open Coslada]:[Open Sanse]])</f>
        <v>0</v>
      </c>
      <c r="N20" s="9">
        <f>MAX(Tabla1[[#This Row],[Open San Feliu]:[Open Valencia]])</f>
        <v>0</v>
      </c>
      <c r="O20" s="6"/>
      <c r="P20" s="10"/>
      <c r="Q20" s="10"/>
      <c r="R20" s="10"/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x14ac:dyDescent="0.2">
      <c r="A21" s="4">
        <v>19</v>
      </c>
      <c r="B21" s="21" t="s">
        <v>34</v>
      </c>
      <c r="C21" s="17" t="s">
        <v>68</v>
      </c>
      <c r="D21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1" s="2"/>
      <c r="F21" s="2"/>
      <c r="G21" s="2"/>
      <c r="H21" s="2"/>
      <c r="I21" s="2"/>
      <c r="J21" s="2"/>
      <c r="K21" s="2">
        <f>(Tabla1[[#This Row],[Open Getafe]]+Tabla1[[#This Row],[Mejor Open LFC Tour CAM (no Getafe)]]+Tabla1[[#This Row],[Mejor Open LFC Tour (no CAM)]])/2</f>
        <v>0</v>
      </c>
      <c r="L21" s="9"/>
      <c r="M21" s="9">
        <f>MAX(Tabla1[[#This Row],[Open Coslada]:[Open Sanse]])</f>
        <v>0</v>
      </c>
      <c r="N21" s="9">
        <f>MAX(Tabla1[[#This Row],[Open San Feliu]:[Open Valencia]])</f>
        <v>0</v>
      </c>
      <c r="O21" s="6"/>
      <c r="P21" s="10"/>
      <c r="Q21" s="10"/>
      <c r="R21" s="10"/>
      <c r="S21" s="10"/>
      <c r="T21" s="10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x14ac:dyDescent="0.2">
      <c r="A22" s="4">
        <v>20</v>
      </c>
      <c r="B22" s="21" t="s">
        <v>40</v>
      </c>
      <c r="C22" s="17" t="s">
        <v>54</v>
      </c>
      <c r="D22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2" s="2"/>
      <c r="F22" s="2"/>
      <c r="G22" s="2"/>
      <c r="H22" s="2"/>
      <c r="I22" s="2"/>
      <c r="J22" s="2"/>
      <c r="K22" s="2">
        <f>(Tabla1[[#This Row],[Open Getafe]]+Tabla1[[#This Row],[Mejor Open LFC Tour CAM (no Getafe)]]+Tabla1[[#This Row],[Mejor Open LFC Tour (no CAM)]])/2</f>
        <v>0</v>
      </c>
      <c r="L22" s="9"/>
      <c r="M22" s="9">
        <f>MAX(Tabla1[[#This Row],[Open Coslada]:[Open Sanse]])</f>
        <v>0</v>
      </c>
      <c r="N22" s="9">
        <f>MAX(Tabla1[[#This Row],[Open San Feliu]:[Open Valencia]])</f>
        <v>0</v>
      </c>
      <c r="O22" s="6"/>
      <c r="P22" s="10"/>
      <c r="Q22" s="10"/>
      <c r="R22" s="10"/>
      <c r="S22" s="10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x14ac:dyDescent="0.2">
      <c r="A23" s="4">
        <v>21</v>
      </c>
      <c r="B23" s="21" t="s">
        <v>29</v>
      </c>
      <c r="C23" s="17" t="s">
        <v>71</v>
      </c>
      <c r="D23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3" s="2"/>
      <c r="F23" s="2"/>
      <c r="G23" s="2"/>
      <c r="H23" s="2"/>
      <c r="I23" s="2"/>
      <c r="J23" s="2"/>
      <c r="K23" s="2">
        <f>(Tabla1[[#This Row],[Open Getafe]]+Tabla1[[#This Row],[Mejor Open LFC Tour CAM (no Getafe)]]+Tabla1[[#This Row],[Mejor Open LFC Tour (no CAM)]])/2</f>
        <v>0</v>
      </c>
      <c r="L23" s="9"/>
      <c r="M23" s="9">
        <f>MAX(Tabla1[[#This Row],[Open Coslada]:[Open Sanse]])</f>
        <v>0</v>
      </c>
      <c r="N23" s="9">
        <f>MAX(Tabla1[[#This Row],[Open San Feliu]:[Open Valencia]])</f>
        <v>0</v>
      </c>
      <c r="O23" s="6"/>
      <c r="P23" s="10"/>
      <c r="Q23" s="10"/>
      <c r="R23" s="10"/>
      <c r="S23" s="10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x14ac:dyDescent="0.2">
      <c r="A24" s="4">
        <v>22</v>
      </c>
      <c r="B24" s="21" t="s">
        <v>30</v>
      </c>
      <c r="C24" s="17" t="s">
        <v>80</v>
      </c>
      <c r="D24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4" s="2"/>
      <c r="F24" s="2"/>
      <c r="G24" s="2"/>
      <c r="H24" s="2"/>
      <c r="I24" s="2"/>
      <c r="J24" s="2"/>
      <c r="K24" s="2">
        <f>(Tabla1[[#This Row],[Open Getafe]]+Tabla1[[#This Row],[Mejor Open LFC Tour CAM (no Getafe)]]+Tabla1[[#This Row],[Mejor Open LFC Tour (no CAM)]])/2</f>
        <v>0</v>
      </c>
      <c r="L24" s="9"/>
      <c r="M24" s="9">
        <f>MAX(Tabla1[[#This Row],[Open Coslada]:[Open Sanse]])</f>
        <v>0</v>
      </c>
      <c r="N24" s="9">
        <f>MAX(Tabla1[[#This Row],[Open San Feliu]:[Open Valencia]])</f>
        <v>0</v>
      </c>
      <c r="O24" s="6"/>
      <c r="P24" s="10"/>
      <c r="Q24" s="10"/>
      <c r="R24" s="10"/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x14ac:dyDescent="0.2">
      <c r="A25" s="4">
        <v>23</v>
      </c>
      <c r="B25" s="21" t="s">
        <v>35</v>
      </c>
      <c r="C25" s="17" t="s">
        <v>72</v>
      </c>
      <c r="D25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5" s="2"/>
      <c r="F25" s="2"/>
      <c r="G25" s="2"/>
      <c r="H25" s="2"/>
      <c r="I25" s="2"/>
      <c r="J25" s="2"/>
      <c r="K25" s="12">
        <f>(Tabla1[[#This Row],[Open Getafe]]+Tabla1[[#This Row],[Mejor Open LFC Tour CAM (no Getafe)]]+Tabla1[[#This Row],[Mejor Open LFC Tour (no CAM)]])/2</f>
        <v>0</v>
      </c>
      <c r="L25" s="9"/>
      <c r="M25" s="9">
        <f>MAX(Tabla1[[#This Row],[Open Coslada]:[Open Sanse]])</f>
        <v>0</v>
      </c>
      <c r="N25" s="9">
        <f>MAX(Tabla1[[#This Row],[Open San Feliu]:[Open Valencia]])</f>
        <v>0</v>
      </c>
      <c r="O25" s="6"/>
      <c r="P25" s="10"/>
      <c r="Q25" s="10"/>
      <c r="R25" s="10"/>
      <c r="S25" s="10"/>
      <c r="T25" s="10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 x14ac:dyDescent="0.2">
      <c r="A26" s="4">
        <v>24</v>
      </c>
      <c r="B26" s="21"/>
      <c r="C26" s="17" t="s">
        <v>78</v>
      </c>
      <c r="D26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6" s="2"/>
      <c r="F26" s="2"/>
      <c r="G26" s="2"/>
      <c r="H26" s="2"/>
      <c r="I26" s="2"/>
      <c r="J26" s="2"/>
      <c r="K26" s="12">
        <f>(Tabla1[[#This Row],[Open Getafe]]+Tabla1[[#This Row],[Mejor Open LFC Tour CAM (no Getafe)]]+Tabla1[[#This Row],[Mejor Open LFC Tour (no CAM)]])/2</f>
        <v>0</v>
      </c>
      <c r="L26" s="9"/>
      <c r="M26" s="9">
        <f>MAX(Tabla1[[#This Row],[Open Coslada]:[Open Sanse]])</f>
        <v>0</v>
      </c>
      <c r="N26" s="30">
        <f>MAX(Tabla1[[#This Row],[Open San Feliu]:[Open Almería]])</f>
        <v>0</v>
      </c>
      <c r="O26" s="6"/>
      <c r="P26" s="10"/>
      <c r="Q26" s="10"/>
      <c r="R26" s="10"/>
      <c r="S26" s="10"/>
      <c r="T26" s="10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x14ac:dyDescent="0.2">
      <c r="A27" s="4">
        <v>25</v>
      </c>
      <c r="B27" s="22"/>
      <c r="C27" s="43" t="s">
        <v>61</v>
      </c>
      <c r="D27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7" s="13"/>
      <c r="F27" s="13"/>
      <c r="G27" s="13"/>
      <c r="H27" s="13"/>
      <c r="I27" s="13"/>
      <c r="J27" s="13"/>
      <c r="K27" s="35">
        <f>(Tabla1[[#This Row],[Open Getafe]]+Tabla1[[#This Row],[Mejor Open LFC Tour CAM (no Getafe)]]+Tabla1[[#This Row],[Mejor Open LFC Tour (no CAM)]])/2</f>
        <v>0</v>
      </c>
      <c r="L27" s="14"/>
      <c r="M27" s="9">
        <f>MAX(Tabla1[[#This Row],[Open Coslada]:[Open Sanse]])</f>
        <v>0</v>
      </c>
      <c r="N27" s="9">
        <f>MAX(Tabla1[[#This Row],[Open San Feliu]:[Open Valencia]])</f>
        <v>0</v>
      </c>
      <c r="O27" s="6"/>
      <c r="P27" s="15"/>
      <c r="Q27" s="15"/>
      <c r="R27" s="15"/>
      <c r="S27" s="15"/>
      <c r="T27" s="15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1"/>
    </row>
    <row r="28" spans="1:36" x14ac:dyDescent="0.2">
      <c r="A28" s="4">
        <v>26</v>
      </c>
      <c r="B28" s="21"/>
      <c r="C28" s="17" t="s">
        <v>73</v>
      </c>
      <c r="D28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8" s="2"/>
      <c r="F28" s="2"/>
      <c r="G28" s="2"/>
      <c r="H28" s="2"/>
      <c r="I28" s="2"/>
      <c r="J28" s="2"/>
      <c r="K28" s="12">
        <f>(Tabla1[[#This Row],[Open Getafe]]+Tabla1[[#This Row],[Mejor Open LFC Tour CAM (no Getafe)]]+Tabla1[[#This Row],[Mejor Open LFC Tour (no CAM)]])/2</f>
        <v>0</v>
      </c>
      <c r="L28" s="9"/>
      <c r="M28" s="9">
        <f>MAX(Tabla1[[#This Row],[Open Coslada]:[Open Sanse]])</f>
        <v>0</v>
      </c>
      <c r="N28" s="9">
        <f>MAX(Tabla1[[#This Row],[Open San Feliu]:[Open Valencia]])</f>
        <v>0</v>
      </c>
      <c r="O28" s="6"/>
      <c r="P28" s="10"/>
      <c r="Q28" s="10"/>
      <c r="R28" s="10"/>
      <c r="S28" s="10"/>
      <c r="T28" s="10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6"/>
      <c r="AH28" s="11"/>
      <c r="AI28" s="11"/>
      <c r="AJ28" s="11"/>
    </row>
    <row r="29" spans="1:36" x14ac:dyDescent="0.2">
      <c r="A29" s="4">
        <v>27</v>
      </c>
      <c r="B29" s="21"/>
      <c r="C29" s="17" t="s">
        <v>74</v>
      </c>
      <c r="D29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29" s="2"/>
      <c r="F29" s="2"/>
      <c r="G29" s="2"/>
      <c r="H29" s="2"/>
      <c r="I29" s="2"/>
      <c r="J29" s="2"/>
      <c r="K29" s="12">
        <f>(Tabla1[[#This Row],[Open Getafe]]+Tabla1[[#This Row],[Mejor Open LFC Tour CAM (no Getafe)]]+Tabla1[[#This Row],[Mejor Open LFC Tour (no CAM)]])/2</f>
        <v>0</v>
      </c>
      <c r="L29" s="9"/>
      <c r="M29" s="9">
        <f>MAX(Tabla1[[#This Row],[Open Coslada]:[Open Sanse]])</f>
        <v>0</v>
      </c>
      <c r="N29" s="9">
        <f>MAX(Tabla1[[#This Row],[Open San Feliu]:[Open Valencia]])</f>
        <v>0</v>
      </c>
      <c r="O29" s="6"/>
      <c r="P29" s="10"/>
      <c r="Q29" s="10"/>
      <c r="R29" s="10"/>
      <c r="S29" s="10"/>
      <c r="T29" s="10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6"/>
      <c r="AH29" s="11"/>
      <c r="AI29" s="11"/>
      <c r="AJ29" s="11"/>
    </row>
    <row r="30" spans="1:36" x14ac:dyDescent="0.2">
      <c r="A30" s="4">
        <v>28</v>
      </c>
      <c r="B30" s="21"/>
      <c r="C30" s="17" t="s">
        <v>27</v>
      </c>
      <c r="D30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30" s="2"/>
      <c r="F30" s="2"/>
      <c r="G30" s="2"/>
      <c r="H30" s="2"/>
      <c r="I30" s="2"/>
      <c r="J30" s="2"/>
      <c r="K30" s="12">
        <f>(Tabla1[[#This Row],[Open Getafe]]+Tabla1[[#This Row],[Mejor Open LFC Tour CAM (no Getafe)]]+Tabla1[[#This Row],[Mejor Open LFC Tour (no CAM)]])/2</f>
        <v>0</v>
      </c>
      <c r="L30" s="9"/>
      <c r="M30" s="9">
        <f>MAX(Tabla1[[#This Row],[Open Coslada]:[Open Sanse]])</f>
        <v>0</v>
      </c>
      <c r="N30" s="9">
        <f>MAX(Tabla1[[#This Row],[Open San Feliu]:[Open Valencia]])</f>
        <v>0</v>
      </c>
      <c r="O30" s="6"/>
      <c r="P30" s="10"/>
      <c r="Q30" s="10"/>
      <c r="R30" s="10"/>
      <c r="S30" s="10"/>
      <c r="T30" s="10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6"/>
      <c r="AH30" s="11"/>
      <c r="AI30" s="11"/>
      <c r="AJ30" s="11"/>
    </row>
    <row r="31" spans="1:36" x14ac:dyDescent="0.2">
      <c r="A31" s="4">
        <v>29</v>
      </c>
      <c r="B31" s="21"/>
      <c r="C31" s="17"/>
      <c r="D31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31" s="2"/>
      <c r="F31" s="2"/>
      <c r="G31" s="2"/>
      <c r="H31" s="2"/>
      <c r="I31" s="2"/>
      <c r="J31" s="2"/>
      <c r="K31" s="12">
        <f>(Tabla1[[#This Row],[Open Getafe]]+Tabla1[[#This Row],[Mejor Open LFC Tour CAM (no Getafe)]]+Tabla1[[#This Row],[Mejor Open LFC Tour (no CAM)]])/2</f>
        <v>0</v>
      </c>
      <c r="L31" s="9"/>
      <c r="M31" s="9">
        <f>MAX(Tabla1[[#This Row],[Open Coslada]:[Open Sanse]])</f>
        <v>0</v>
      </c>
      <c r="N31" s="30">
        <f>MAX(Tabla1[[#This Row],[Open San Feliu]:[Open Almería]])</f>
        <v>0</v>
      </c>
      <c r="O31" s="6"/>
      <c r="P31" s="10"/>
      <c r="Q31" s="10"/>
      <c r="R31" s="10"/>
      <c r="S31" s="10"/>
      <c r="T31" s="10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x14ac:dyDescent="0.2">
      <c r="A32" s="4">
        <v>30</v>
      </c>
      <c r="B32" s="21"/>
      <c r="C32" s="17"/>
      <c r="D32" s="4">
        <f>Tabla1[[#This Row],[Superliga]]+Tabla1[[#This Row],[Liga Local]]+Tabla1[[#This Row],[Copa CAM]]+Tabla1[[#This Row],[Copa Getafe]]+Tabla1[[#This Row],[Amistad CAM]]+Tabla1[[#This Row],[Total Opens  (suma de los 3 entre 2)]]+Tabla1[[#This Row],[Liga Dobles Getafe]]</f>
        <v>0</v>
      </c>
      <c r="E32" s="2"/>
      <c r="F32" s="2"/>
      <c r="G32" s="2"/>
      <c r="H32" s="2"/>
      <c r="I32" s="2"/>
      <c r="J32" s="2"/>
      <c r="K32" s="12">
        <f>(Tabla1[[#This Row],[Open Getafe]]+Tabla1[[#This Row],[Mejor Open LFC Tour CAM (no Getafe)]]+Tabla1[[#This Row],[Mejor Open LFC Tour (no CAM)]])/2</f>
        <v>0</v>
      </c>
      <c r="L32" s="9"/>
      <c r="M32" s="9">
        <f>MAX(Tabla1[[#This Row],[Open Coslada]:[Open Sanse]])</f>
        <v>0</v>
      </c>
      <c r="N32" s="9">
        <f>MAX(Tabla1[[#This Row],[Open San Feliu]:[Open Valencia]])</f>
        <v>0</v>
      </c>
      <c r="O32" s="6"/>
      <c r="P32" s="10"/>
      <c r="Q32" s="10"/>
      <c r="R32" s="10"/>
      <c r="S32" s="10"/>
      <c r="T32" s="10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4" spans="1:3" x14ac:dyDescent="0.2">
      <c r="A34" s="26"/>
      <c r="C34" t="s">
        <v>46</v>
      </c>
    </row>
    <row r="35" spans="1:3" x14ac:dyDescent="0.2">
      <c r="A35" s="27"/>
      <c r="C35" t="s">
        <v>44</v>
      </c>
    </row>
    <row r="36" spans="1:3" x14ac:dyDescent="0.2">
      <c r="A36" s="28"/>
      <c r="C36" t="s">
        <v>45</v>
      </c>
    </row>
  </sheetData>
  <mergeCells count="2">
    <mergeCell ref="O1:T1"/>
    <mergeCell ref="U1:AJ1"/>
  </mergeCells>
  <pageMargins left="0.25" right="0.25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79E7-B113-0F44-B327-F17D831C3597}">
  <dimension ref="A1:AJ36"/>
  <sheetViews>
    <sheetView zoomScaleNormal="100" workbookViewId="0">
      <selection activeCell="E9" sqref="E9"/>
    </sheetView>
  </sheetViews>
  <sheetFormatPr baseColWidth="10" defaultColWidth="10.83203125" defaultRowHeight="16" x14ac:dyDescent="0.2"/>
  <cols>
    <col min="1" max="1" width="6.6640625" customWidth="1"/>
    <col min="2" max="2" width="13.5" style="18" hidden="1" customWidth="1"/>
    <col min="3" max="3" width="27" customWidth="1"/>
    <col min="4" max="4" width="10.5" customWidth="1"/>
    <col min="5" max="5" width="11.33203125" customWidth="1"/>
    <col min="6" max="6" width="11.83203125" customWidth="1"/>
    <col min="7" max="7" width="8.1640625" customWidth="1"/>
    <col min="8" max="8" width="9.83203125" customWidth="1"/>
    <col min="9" max="9" width="11.83203125" customWidth="1"/>
    <col min="10" max="10" width="13" customWidth="1"/>
    <col min="11" max="11" width="13.33203125" customWidth="1"/>
    <col min="12" max="12" width="9.33203125" customWidth="1"/>
    <col min="13" max="13" width="9.6640625" customWidth="1"/>
    <col min="14" max="14" width="12.5" customWidth="1"/>
    <col min="15" max="15" width="10.33203125" customWidth="1"/>
    <col min="16" max="16" width="12.6640625" customWidth="1"/>
    <col min="17" max="17" width="15.1640625" customWidth="1"/>
    <col min="18" max="18" width="11" customWidth="1"/>
    <col min="19" max="19" width="10.1640625" customWidth="1"/>
    <col min="20" max="20" width="8.83203125" customWidth="1"/>
    <col min="21" max="21" width="11.5" customWidth="1"/>
    <col min="22" max="22" width="9.6640625" customWidth="1"/>
    <col min="23" max="23" width="10.1640625" customWidth="1"/>
    <col min="24" max="24" width="10.83203125" bestFit="1" customWidth="1"/>
    <col min="25" max="26" width="10.83203125" customWidth="1"/>
    <col min="27" max="27" width="9.83203125" customWidth="1"/>
    <col min="28" max="29" width="10.83203125" customWidth="1"/>
    <col min="30" max="30" width="9.83203125" customWidth="1"/>
    <col min="31" max="31" width="10.83203125" customWidth="1"/>
    <col min="32" max="32" width="14" customWidth="1"/>
    <col min="33" max="33" width="11" customWidth="1"/>
    <col min="34" max="34" width="11.83203125" customWidth="1"/>
    <col min="35" max="35" width="10.83203125" customWidth="1"/>
  </cols>
  <sheetData>
    <row r="1" spans="1:36" ht="46" customHeight="1" x14ac:dyDescent="0.55000000000000004">
      <c r="B1"/>
      <c r="C1" s="18"/>
      <c r="O1" s="37" t="s">
        <v>22</v>
      </c>
      <c r="P1" s="38"/>
      <c r="Q1" s="38"/>
      <c r="R1" s="38"/>
      <c r="S1" s="38"/>
      <c r="T1" s="38"/>
      <c r="U1" s="40" t="s">
        <v>21</v>
      </c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2"/>
    </row>
    <row r="2" spans="1:36" ht="85" customHeight="1" x14ac:dyDescent="0.2">
      <c r="A2" s="3" t="s">
        <v>2</v>
      </c>
      <c r="B2" s="19" t="s">
        <v>28</v>
      </c>
      <c r="C2" s="3" t="s">
        <v>0</v>
      </c>
      <c r="D2" s="3" t="s">
        <v>1</v>
      </c>
      <c r="E2" s="1" t="s">
        <v>3</v>
      </c>
      <c r="F2" s="24" t="s">
        <v>43</v>
      </c>
      <c r="G2" s="1" t="s">
        <v>4</v>
      </c>
      <c r="H2" s="1" t="s">
        <v>7</v>
      </c>
      <c r="I2" s="1" t="s">
        <v>5</v>
      </c>
      <c r="J2" s="24" t="s">
        <v>63</v>
      </c>
      <c r="K2" s="1" t="s">
        <v>8</v>
      </c>
      <c r="L2" s="5" t="s">
        <v>6</v>
      </c>
      <c r="M2" s="5" t="s">
        <v>20</v>
      </c>
      <c r="N2" s="5" t="s">
        <v>19</v>
      </c>
      <c r="O2" s="29" t="s">
        <v>49</v>
      </c>
      <c r="P2" s="29" t="s">
        <v>11</v>
      </c>
      <c r="Q2" s="29" t="s">
        <v>66</v>
      </c>
      <c r="R2" s="29" t="s">
        <v>10</v>
      </c>
      <c r="S2" s="29" t="s">
        <v>9</v>
      </c>
      <c r="T2" s="29" t="s">
        <v>62</v>
      </c>
      <c r="U2" s="8" t="s">
        <v>55</v>
      </c>
      <c r="V2" s="23" t="s">
        <v>42</v>
      </c>
      <c r="W2" s="23" t="s">
        <v>56</v>
      </c>
      <c r="X2" s="23" t="s">
        <v>64</v>
      </c>
      <c r="Y2" s="23" t="s">
        <v>65</v>
      </c>
      <c r="Z2" s="23" t="s">
        <v>57</v>
      </c>
      <c r="AA2" s="23" t="s">
        <v>12</v>
      </c>
      <c r="AB2" s="23" t="s">
        <v>48</v>
      </c>
      <c r="AC2" s="23" t="s">
        <v>13</v>
      </c>
      <c r="AD2" s="23" t="s">
        <v>67</v>
      </c>
      <c r="AE2" s="23" t="s">
        <v>58</v>
      </c>
      <c r="AF2" s="23" t="s">
        <v>14</v>
      </c>
      <c r="AG2" s="23" t="s">
        <v>15</v>
      </c>
      <c r="AH2" s="7" t="s">
        <v>16</v>
      </c>
      <c r="AI2" s="23" t="s">
        <v>47</v>
      </c>
      <c r="AJ2" s="23" t="s">
        <v>59</v>
      </c>
    </row>
    <row r="3" spans="1:36" x14ac:dyDescent="0.2">
      <c r="A3" s="31">
        <v>1</v>
      </c>
      <c r="B3" s="20" t="s">
        <v>38</v>
      </c>
      <c r="C3" s="4" t="s">
        <v>83</v>
      </c>
      <c r="D3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3</v>
      </c>
      <c r="E3" s="2"/>
      <c r="F3" s="2"/>
      <c r="G3" s="2"/>
      <c r="H3" s="2"/>
      <c r="I3" s="2"/>
      <c r="J3" s="2"/>
      <c r="K3" s="2">
        <f>(Tabla14[[#This Row],[Open Getafe]]+Tabla14[[#This Row],[Mejor Open LFC Tour CAM (no Getafe)]]+Tabla14[[#This Row],[Mejor Open LFC Tour (no CAM)]])/2</f>
        <v>3</v>
      </c>
      <c r="L3" s="9">
        <v>6</v>
      </c>
      <c r="M3" s="9">
        <f>MAX(Tabla14[[#This Row],[Open Coslada]:[Open Sanse]])</f>
        <v>0</v>
      </c>
      <c r="N3" s="9">
        <f>MAX(Tabla14[[#This Row],[Open San Feliu]:[Open Valencia]])</f>
        <v>0</v>
      </c>
      <c r="O3" s="6"/>
      <c r="P3" s="10"/>
      <c r="Q3" s="10"/>
      <c r="R3" s="10"/>
      <c r="S3" s="10"/>
      <c r="T3" s="10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39"/>
    </row>
    <row r="4" spans="1:36" x14ac:dyDescent="0.2">
      <c r="A4" s="31">
        <v>2</v>
      </c>
      <c r="B4" s="21" t="s">
        <v>34</v>
      </c>
      <c r="C4" s="4" t="s">
        <v>84</v>
      </c>
      <c r="D4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0.5</v>
      </c>
      <c r="E4" s="2"/>
      <c r="F4" s="2"/>
      <c r="G4" s="2"/>
      <c r="H4" s="2"/>
      <c r="I4" s="2"/>
      <c r="J4" s="2"/>
      <c r="K4" s="2">
        <f>(Tabla14[[#This Row],[Open Getafe]]+Tabla14[[#This Row],[Mejor Open LFC Tour CAM (no Getafe)]]+Tabla14[[#This Row],[Mejor Open LFC Tour (no CAM)]])/2</f>
        <v>0.5</v>
      </c>
      <c r="L4" s="9">
        <v>1</v>
      </c>
      <c r="M4" s="9">
        <f>MAX(Tabla14[[#This Row],[Open Coslada]:[Open Sanse]])</f>
        <v>0</v>
      </c>
      <c r="N4" s="9">
        <f>MAX(Tabla14[[#This Row],[Open San Feliu]:[Open Valencia]])</f>
        <v>0</v>
      </c>
      <c r="O4" s="6"/>
      <c r="P4" s="10"/>
      <c r="Q4" s="10"/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x14ac:dyDescent="0.2">
      <c r="A5" s="4">
        <v>3</v>
      </c>
      <c r="B5" s="21"/>
      <c r="C5" s="4" t="s">
        <v>85</v>
      </c>
      <c r="D5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0.5</v>
      </c>
      <c r="E5" s="2"/>
      <c r="F5" s="2"/>
      <c r="G5" s="2"/>
      <c r="H5" s="2"/>
      <c r="I5" s="2"/>
      <c r="J5" s="2"/>
      <c r="K5" s="12">
        <f>(Tabla14[[#This Row],[Open Getafe]]+Tabla14[[#This Row],[Mejor Open LFC Tour CAM (no Getafe)]]+Tabla14[[#This Row],[Mejor Open LFC Tour (no CAM)]])/2</f>
        <v>0.5</v>
      </c>
      <c r="L5" s="9">
        <v>1</v>
      </c>
      <c r="M5" s="9">
        <f>MAX(Tabla14[[#This Row],[Open Coslada]:[Open Sanse]])</f>
        <v>0</v>
      </c>
      <c r="N5" s="9">
        <f>MAX(Tabla14[[#This Row],[Open San Feliu]:[Open Valencia]])</f>
        <v>0</v>
      </c>
      <c r="O5" s="6"/>
      <c r="P5" s="10"/>
      <c r="Q5" s="10"/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x14ac:dyDescent="0.2">
      <c r="A6" s="4">
        <v>4</v>
      </c>
      <c r="B6" s="21" t="s">
        <v>41</v>
      </c>
      <c r="C6" s="4" t="s">
        <v>60</v>
      </c>
      <c r="D6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6" s="2"/>
      <c r="F6" s="2"/>
      <c r="G6" s="2"/>
      <c r="H6" s="2"/>
      <c r="I6" s="2"/>
      <c r="J6" s="2"/>
      <c r="K6" s="2">
        <f>(Tabla14[[#This Row],[Open Getafe]]+Tabla14[[#This Row],[Mejor Open LFC Tour CAM (no Getafe)]]+Tabla14[[#This Row],[Mejor Open LFC Tour (no CAM)]])/2</f>
        <v>0</v>
      </c>
      <c r="L6" s="9"/>
      <c r="M6" s="9">
        <f>MAX(Tabla14[[#This Row],[Open Coslada]:[Open Sanse]])</f>
        <v>0</v>
      </c>
      <c r="N6" s="9">
        <f>MAX(Tabla14[[#This Row],[Open San Feliu]:[Open Valencia]])</f>
        <v>0</v>
      </c>
      <c r="O6" s="6"/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x14ac:dyDescent="0.2">
      <c r="A7" s="4">
        <v>5</v>
      </c>
      <c r="B7" s="21" t="s">
        <v>40</v>
      </c>
      <c r="C7" s="4" t="s">
        <v>89</v>
      </c>
      <c r="D7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7" s="2"/>
      <c r="F7" s="2"/>
      <c r="G7" s="2"/>
      <c r="H7" s="2"/>
      <c r="I7" s="2"/>
      <c r="J7" s="2"/>
      <c r="K7" s="2">
        <f>(Tabla14[[#This Row],[Open Getafe]]+Tabla14[[#This Row],[Mejor Open LFC Tour CAM (no Getafe)]]+Tabla14[[#This Row],[Mejor Open LFC Tour (no CAM)]])/2</f>
        <v>0</v>
      </c>
      <c r="L7" s="9"/>
      <c r="M7" s="9">
        <f>MAX(Tabla14[[#This Row],[Open Coslada]:[Open Sanse]])</f>
        <v>0</v>
      </c>
      <c r="N7" s="9">
        <f>MAX(Tabla14[[#This Row],[Open San Feliu]:[Open Valencia]])</f>
        <v>0</v>
      </c>
      <c r="O7" s="6"/>
      <c r="P7" s="10"/>
      <c r="Q7" s="10"/>
      <c r="R7" s="10"/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2">
      <c r="A8" s="4">
        <v>6</v>
      </c>
      <c r="B8" s="21" t="s">
        <v>36</v>
      </c>
      <c r="C8" s="4" t="s">
        <v>87</v>
      </c>
      <c r="D8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8" s="2"/>
      <c r="F8" s="2"/>
      <c r="G8" s="2"/>
      <c r="H8" s="2"/>
      <c r="I8" s="2"/>
      <c r="J8" s="2"/>
      <c r="K8" s="2">
        <f>(Tabla14[[#This Row],[Open Getafe]]+Tabla14[[#This Row],[Mejor Open LFC Tour CAM (no Getafe)]]+Tabla14[[#This Row],[Mejor Open LFC Tour (no CAM)]])/2</f>
        <v>0</v>
      </c>
      <c r="L8" s="9"/>
      <c r="M8" s="9">
        <f>MAX(Tabla14[[#This Row],[Open Coslada]:[Open Sanse]])</f>
        <v>0</v>
      </c>
      <c r="N8" s="9">
        <f>MAX(Tabla14[[#This Row],[Open San Feliu]:[Open Valencia]])</f>
        <v>0</v>
      </c>
      <c r="O8" s="6"/>
      <c r="P8" s="10"/>
      <c r="Q8" s="10"/>
      <c r="R8" s="10"/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x14ac:dyDescent="0.2">
      <c r="A9" s="4">
        <v>7</v>
      </c>
      <c r="B9" s="21" t="s">
        <v>32</v>
      </c>
      <c r="C9" s="4" t="s">
        <v>90</v>
      </c>
      <c r="D9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9" s="2"/>
      <c r="F9" s="2"/>
      <c r="G9" s="2"/>
      <c r="H9" s="2"/>
      <c r="I9" s="2"/>
      <c r="J9" s="2"/>
      <c r="K9" s="2">
        <f>(Tabla14[[#This Row],[Open Getafe]]+Tabla14[[#This Row],[Mejor Open LFC Tour CAM (no Getafe)]]+Tabla14[[#This Row],[Mejor Open LFC Tour (no CAM)]])/2</f>
        <v>0</v>
      </c>
      <c r="L9" s="9"/>
      <c r="M9" s="9">
        <f>MAX(Tabla14[[#This Row],[Open Coslada]:[Open Sanse]])</f>
        <v>0</v>
      </c>
      <c r="N9" s="9">
        <f>MAX(Tabla14[[#This Row],[Open San Feliu]:[Open Valencia]])</f>
        <v>0</v>
      </c>
      <c r="O9" s="6"/>
      <c r="P9" s="10"/>
      <c r="Q9" s="10"/>
      <c r="R9" s="10"/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x14ac:dyDescent="0.2">
      <c r="A10" s="4">
        <v>8</v>
      </c>
      <c r="B10" s="22" t="s">
        <v>39</v>
      </c>
      <c r="C10" s="33" t="s">
        <v>88</v>
      </c>
      <c r="D10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0" s="13"/>
      <c r="F10" s="13"/>
      <c r="G10" s="13"/>
      <c r="H10" s="13"/>
      <c r="I10" s="13"/>
      <c r="J10" s="13"/>
      <c r="K10" s="13">
        <f>(Tabla14[[#This Row],[Open Getafe]]+Tabla14[[#This Row],[Mejor Open LFC Tour CAM (no Getafe)]]+Tabla14[[#This Row],[Mejor Open LFC Tour (no CAM)]])/2</f>
        <v>0</v>
      </c>
      <c r="L10" s="14"/>
      <c r="M10" s="9">
        <f>MAX(Tabla14[[#This Row],[Open Coslada]:[Open Sanse]])</f>
        <v>0</v>
      </c>
      <c r="N10" s="9">
        <f>MAX(Tabla14[[#This Row],[Open San Feliu]:[Open Valencia]])</f>
        <v>0</v>
      </c>
      <c r="O10" s="6"/>
      <c r="P10" s="15"/>
      <c r="Q10" s="15"/>
      <c r="R10" s="15"/>
      <c r="S10" s="15"/>
      <c r="T10" s="1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1"/>
    </row>
    <row r="11" spans="1:36" x14ac:dyDescent="0.2">
      <c r="A11" s="4">
        <v>9</v>
      </c>
      <c r="B11" s="21"/>
      <c r="C11" s="17" t="s">
        <v>86</v>
      </c>
      <c r="D11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1" s="2"/>
      <c r="F11" s="2"/>
      <c r="G11" s="2"/>
      <c r="H11" s="2"/>
      <c r="I11" s="2"/>
      <c r="J11" s="2"/>
      <c r="K11" s="12">
        <f>(Tabla14[[#This Row],[Open Getafe]]+Tabla14[[#This Row],[Mejor Open LFC Tour CAM (no Getafe)]]+Tabla14[[#This Row],[Mejor Open LFC Tour (no CAM)]])/2</f>
        <v>0</v>
      </c>
      <c r="L11" s="9"/>
      <c r="M11" s="9">
        <f>MAX(Tabla14[[#This Row],[Open Coslada]:[Open Sanse]])</f>
        <v>0</v>
      </c>
      <c r="N11" s="9">
        <f>MAX(Tabla14[[#This Row],[Open San Feliu]:[Open Valencia]])</f>
        <v>0</v>
      </c>
      <c r="O11" s="6"/>
      <c r="P11" s="10"/>
      <c r="Q11" s="10"/>
      <c r="R11" s="10"/>
      <c r="S11" s="10"/>
      <c r="T11" s="10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x14ac:dyDescent="0.2">
      <c r="A12" s="4">
        <v>10</v>
      </c>
      <c r="B12" s="21" t="s">
        <v>29</v>
      </c>
      <c r="C12" s="17"/>
      <c r="D12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2" s="2"/>
      <c r="F12" s="2"/>
      <c r="G12" s="2"/>
      <c r="H12" s="2"/>
      <c r="I12" s="2"/>
      <c r="J12" s="2"/>
      <c r="K12" s="2">
        <f>(Tabla14[[#This Row],[Open Getafe]]+Tabla14[[#This Row],[Mejor Open LFC Tour CAM (no Getafe)]]+Tabla14[[#This Row],[Mejor Open LFC Tour (no CAM)]])/2</f>
        <v>0</v>
      </c>
      <c r="L12" s="9"/>
      <c r="M12" s="9">
        <f>MAX(Tabla14[[#This Row],[Open Coslada]:[Open Sanse]])</f>
        <v>0</v>
      </c>
      <c r="N12" s="9">
        <f>MAX(Tabla14[[#This Row],[Open San Feliu]:[Open Valencia]])</f>
        <v>0</v>
      </c>
      <c r="O12" s="6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x14ac:dyDescent="0.2">
      <c r="A13" s="4">
        <v>11</v>
      </c>
      <c r="B13" s="21" t="s">
        <v>35</v>
      </c>
      <c r="C13" s="17"/>
      <c r="D13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3" s="2"/>
      <c r="F13" s="2"/>
      <c r="G13" s="2"/>
      <c r="H13" s="2"/>
      <c r="I13" s="2"/>
      <c r="J13" s="2"/>
      <c r="K13" s="12">
        <f>(Tabla14[[#This Row],[Open Getafe]]+Tabla14[[#This Row],[Mejor Open LFC Tour CAM (no Getafe)]]+Tabla14[[#This Row],[Mejor Open LFC Tour (no CAM)]])/2</f>
        <v>0</v>
      </c>
      <c r="L13" s="9"/>
      <c r="M13" s="9">
        <f>MAX(Tabla14[[#This Row],[Open Coslada]:[Open Sanse]])</f>
        <v>0</v>
      </c>
      <c r="N13" s="9">
        <f>MAX(Tabla14[[#This Row],[Open San Feliu]:[Open Valencia]])</f>
        <v>0</v>
      </c>
      <c r="O13" s="6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x14ac:dyDescent="0.2">
      <c r="A14" s="4">
        <v>12</v>
      </c>
      <c r="B14" s="21"/>
      <c r="C14" s="25"/>
      <c r="D14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4" s="2"/>
      <c r="F14" s="2"/>
      <c r="G14" s="2"/>
      <c r="H14" s="2"/>
      <c r="I14" s="2"/>
      <c r="J14" s="2"/>
      <c r="K14" s="12">
        <f>(Tabla14[[#This Row],[Open Getafe]]+Tabla14[[#This Row],[Mejor Open LFC Tour CAM (no Getafe)]]+Tabla14[[#This Row],[Mejor Open LFC Tour (no CAM)]])/2</f>
        <v>0</v>
      </c>
      <c r="L14" s="9"/>
      <c r="M14" s="9">
        <f>MAX(Tabla14[[#This Row],[Open Coslada]:[Open Sanse]])</f>
        <v>0</v>
      </c>
      <c r="N14" s="9">
        <f>MAX(Tabla14[[#This Row],[Open San Feliu]:[Open Valencia]])</f>
        <v>0</v>
      </c>
      <c r="O14" s="6"/>
      <c r="P14" s="10"/>
      <c r="Q14" s="10"/>
      <c r="R14" s="10"/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x14ac:dyDescent="0.2">
      <c r="A15" s="4">
        <v>13</v>
      </c>
      <c r="B15" s="21"/>
      <c r="C15" s="17"/>
      <c r="D15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5" s="2"/>
      <c r="F15" s="2"/>
      <c r="G15" s="2"/>
      <c r="H15" s="2"/>
      <c r="I15" s="2"/>
      <c r="J15" s="2"/>
      <c r="K15" s="12">
        <f>(Tabla14[[#This Row],[Open Getafe]]+Tabla14[[#This Row],[Mejor Open LFC Tour CAM (no Getafe)]]+Tabla14[[#This Row],[Mejor Open LFC Tour (no CAM)]])/2</f>
        <v>0</v>
      </c>
      <c r="L15" s="9"/>
      <c r="M15" s="9">
        <f>MAX(Tabla14[[#This Row],[Open Coslada]:[Open Sanse]])</f>
        <v>0</v>
      </c>
      <c r="N15" s="9">
        <f>MAX(Tabla14[[#This Row],[Open San Feliu]:[Open Valencia]])</f>
        <v>0</v>
      </c>
      <c r="O15" s="6"/>
      <c r="P15" s="10"/>
      <c r="Q15" s="10"/>
      <c r="R15" s="10"/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x14ac:dyDescent="0.2">
      <c r="A16" s="4">
        <v>14</v>
      </c>
      <c r="B16" s="21"/>
      <c r="C16" s="17"/>
      <c r="D16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6" s="2"/>
      <c r="F16" s="2"/>
      <c r="G16" s="2"/>
      <c r="H16" s="2"/>
      <c r="I16" s="2"/>
      <c r="J16" s="2"/>
      <c r="K16" s="12">
        <f>(Tabla14[[#This Row],[Open Getafe]]+Tabla14[[#This Row],[Mejor Open LFC Tour CAM (no Getafe)]]+Tabla14[[#This Row],[Mejor Open LFC Tour (no CAM)]])/2</f>
        <v>0</v>
      </c>
      <c r="L16" s="9"/>
      <c r="M16" s="9">
        <f>MAX(Tabla14[[#This Row],[Open Coslada]:[Open Sanse]])</f>
        <v>0</v>
      </c>
      <c r="N16" s="9">
        <f>MAX(Tabla14[[#This Row],[Open San Feliu]:[Open Valencia]])</f>
        <v>0</v>
      </c>
      <c r="O16" s="6"/>
      <c r="P16" s="10"/>
      <c r="Q16" s="10"/>
      <c r="R16" s="10"/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x14ac:dyDescent="0.2">
      <c r="A17" s="4">
        <v>15</v>
      </c>
      <c r="B17" s="21" t="s">
        <v>33</v>
      </c>
      <c r="C17" s="17"/>
      <c r="D17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7" s="2"/>
      <c r="F17" s="2"/>
      <c r="G17" s="2"/>
      <c r="H17" s="2"/>
      <c r="I17" s="2"/>
      <c r="J17" s="2"/>
      <c r="K17" s="2">
        <f>(Tabla14[[#This Row],[Open Getafe]]+Tabla14[[#This Row],[Mejor Open LFC Tour CAM (no Getafe)]]+Tabla14[[#This Row],[Mejor Open LFC Tour (no CAM)]])/2</f>
        <v>0</v>
      </c>
      <c r="L17" s="9"/>
      <c r="M17" s="9">
        <f>MAX(Tabla14[[#This Row],[Open Coslada]:[Open Sanse]])</f>
        <v>0</v>
      </c>
      <c r="N17" s="9">
        <f>MAX(Tabla14[[#This Row],[Open San Feliu]:[Open Valencia]])</f>
        <v>0</v>
      </c>
      <c r="O17" s="6"/>
      <c r="P17" s="10"/>
      <c r="Q17" s="10"/>
      <c r="R17" s="10"/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x14ac:dyDescent="0.2">
      <c r="A18" s="4">
        <v>16</v>
      </c>
      <c r="B18" s="21"/>
      <c r="C18" s="25"/>
      <c r="D18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8" s="2"/>
      <c r="F18" s="2"/>
      <c r="G18" s="2"/>
      <c r="H18" s="2"/>
      <c r="I18" s="2"/>
      <c r="J18" s="2"/>
      <c r="K18" s="12">
        <f>(Tabla14[[#This Row],[Open Getafe]]+Tabla14[[#This Row],[Mejor Open LFC Tour CAM (no Getafe)]]+Tabla14[[#This Row],[Mejor Open LFC Tour (no CAM)]])/2</f>
        <v>0</v>
      </c>
      <c r="L18" s="9"/>
      <c r="M18" s="9">
        <f>MAX(Tabla14[[#This Row],[Open Coslada]:[Open Sanse]])</f>
        <v>0</v>
      </c>
      <c r="N18" s="9">
        <f>MAX(Tabla14[[#This Row],[Open San Feliu]:[Open Valencia]])</f>
        <v>0</v>
      </c>
      <c r="O18" s="6"/>
      <c r="P18" s="10"/>
      <c r="Q18" s="10"/>
      <c r="R18" s="10"/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x14ac:dyDescent="0.2">
      <c r="A19" s="4">
        <v>17</v>
      </c>
      <c r="B19" s="21"/>
      <c r="C19" s="17"/>
      <c r="D19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19" s="2"/>
      <c r="F19" s="2"/>
      <c r="G19" s="2"/>
      <c r="H19" s="2"/>
      <c r="I19" s="2"/>
      <c r="J19" s="2"/>
      <c r="K19" s="12">
        <f>(Tabla14[[#This Row],[Open Getafe]]+Tabla14[[#This Row],[Mejor Open LFC Tour CAM (no Getafe)]]+Tabla14[[#This Row],[Mejor Open LFC Tour (no CAM)]])/2</f>
        <v>0</v>
      </c>
      <c r="L19" s="9"/>
      <c r="M19" s="9">
        <f>MAX(Tabla14[[#This Row],[Open Coslada]:[Open Sanse]])</f>
        <v>0</v>
      </c>
      <c r="N19" s="9">
        <f>MAX(Tabla14[[#This Row],[Open San Feliu]:[Open Valencia]])</f>
        <v>0</v>
      </c>
      <c r="O19" s="6"/>
      <c r="P19" s="10"/>
      <c r="Q19" s="10"/>
      <c r="R19" s="10"/>
      <c r="S19" s="10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x14ac:dyDescent="0.2">
      <c r="A20" s="4">
        <v>18</v>
      </c>
      <c r="B20" s="21"/>
      <c r="C20" s="17"/>
      <c r="D20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0" s="2"/>
      <c r="F20" s="2"/>
      <c r="G20" s="2"/>
      <c r="H20" s="2"/>
      <c r="I20" s="2"/>
      <c r="J20" s="2"/>
      <c r="K20" s="12">
        <f>(Tabla14[[#This Row],[Open Getafe]]+Tabla14[[#This Row],[Mejor Open LFC Tour CAM (no Getafe)]]+Tabla14[[#This Row],[Mejor Open LFC Tour (no CAM)]])/2</f>
        <v>0</v>
      </c>
      <c r="L20" s="9"/>
      <c r="M20" s="9">
        <f>MAX(Tabla14[[#This Row],[Open Coslada]:[Open Sanse]])</f>
        <v>0</v>
      </c>
      <c r="N20" s="9">
        <f>MAX(Tabla14[[#This Row],[Open San Feliu]:[Open Valencia]])</f>
        <v>0</v>
      </c>
      <c r="O20" s="6"/>
      <c r="P20" s="10"/>
      <c r="Q20" s="10"/>
      <c r="R20" s="10"/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x14ac:dyDescent="0.2">
      <c r="A21" s="4">
        <v>19</v>
      </c>
      <c r="B21" s="21"/>
      <c r="C21" s="17"/>
      <c r="D21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1" s="2"/>
      <c r="F21" s="2"/>
      <c r="G21" s="2"/>
      <c r="H21" s="2"/>
      <c r="I21" s="2"/>
      <c r="J21" s="2"/>
      <c r="K21" s="12">
        <f>(Tabla14[[#This Row],[Open Getafe]]+Tabla14[[#This Row],[Mejor Open LFC Tour CAM (no Getafe)]]+Tabla14[[#This Row],[Mejor Open LFC Tour (no CAM)]])/2</f>
        <v>0</v>
      </c>
      <c r="L21" s="9"/>
      <c r="M21" s="9">
        <f>MAX(Tabla14[[#This Row],[Open Coslada]:[Open Sanse]])</f>
        <v>0</v>
      </c>
      <c r="N21" s="9">
        <f>MAX(Tabla14[[#This Row],[Open San Feliu]:[Open Valencia]])</f>
        <v>0</v>
      </c>
      <c r="O21" s="6"/>
      <c r="P21" s="10"/>
      <c r="Q21" s="10"/>
      <c r="R21" s="10"/>
      <c r="S21" s="10"/>
      <c r="T21" s="10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x14ac:dyDescent="0.2">
      <c r="A22" s="4">
        <v>20</v>
      </c>
      <c r="B22" s="21"/>
      <c r="C22" s="25"/>
      <c r="D22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2" s="2"/>
      <c r="F22" s="2"/>
      <c r="G22" s="2"/>
      <c r="H22" s="2"/>
      <c r="I22" s="2"/>
      <c r="J22" s="2"/>
      <c r="K22" s="12">
        <f>(Tabla14[[#This Row],[Open Getafe]]+Tabla14[[#This Row],[Mejor Open LFC Tour CAM (no Getafe)]]+Tabla14[[#This Row],[Mejor Open LFC Tour (no CAM)]])/2</f>
        <v>0</v>
      </c>
      <c r="L22" s="9"/>
      <c r="M22" s="9">
        <f>MAX(Tabla14[[#This Row],[Open Coslada]:[Open Sanse]])</f>
        <v>0</v>
      </c>
      <c r="N22" s="9">
        <f>MAX(Tabla14[[#This Row],[Open San Feliu]:[Open Valencia]])</f>
        <v>0</v>
      </c>
      <c r="O22" s="6"/>
      <c r="P22" s="10"/>
      <c r="Q22" s="10"/>
      <c r="R22" s="10"/>
      <c r="S22" s="10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x14ac:dyDescent="0.2">
      <c r="A23" s="4">
        <v>21</v>
      </c>
      <c r="B23" s="21"/>
      <c r="C23" s="17"/>
      <c r="D23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3" s="2"/>
      <c r="F23" s="2"/>
      <c r="G23" s="2"/>
      <c r="H23" s="2"/>
      <c r="I23" s="2"/>
      <c r="J23" s="2"/>
      <c r="K23" s="12">
        <f>(Tabla14[[#This Row],[Open Getafe]]+Tabla14[[#This Row],[Mejor Open LFC Tour CAM (no Getafe)]]+Tabla14[[#This Row],[Mejor Open LFC Tour (no CAM)]])/2</f>
        <v>0</v>
      </c>
      <c r="L23" s="9"/>
      <c r="M23" s="9">
        <f>MAX(Tabla14[[#This Row],[Open Coslada]:[Open Sanse]])</f>
        <v>0</v>
      </c>
      <c r="N23" s="9">
        <f>MAX(Tabla14[[#This Row],[Open San Feliu]:[Open Valencia]])</f>
        <v>0</v>
      </c>
      <c r="O23" s="6"/>
      <c r="P23" s="10"/>
      <c r="Q23" s="10"/>
      <c r="R23" s="10"/>
      <c r="S23" s="10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x14ac:dyDescent="0.2">
      <c r="A24" s="4">
        <v>22</v>
      </c>
      <c r="B24" s="21"/>
      <c r="C24" s="17"/>
      <c r="D24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4" s="2"/>
      <c r="F24" s="2"/>
      <c r="G24" s="2"/>
      <c r="H24" s="2"/>
      <c r="I24" s="2"/>
      <c r="J24" s="2"/>
      <c r="K24" s="12">
        <f>(Tabla14[[#This Row],[Open Getafe]]+Tabla14[[#This Row],[Mejor Open LFC Tour CAM (no Getafe)]]+Tabla14[[#This Row],[Mejor Open LFC Tour (no CAM)]])/2</f>
        <v>0</v>
      </c>
      <c r="L24" s="9"/>
      <c r="M24" s="9">
        <f>MAX(Tabla14[[#This Row],[Open Coslada]:[Open Sanse]])</f>
        <v>0</v>
      </c>
      <c r="N24" s="9">
        <f>MAX(Tabla14[[#This Row],[Open San Feliu]:[Open Valencia]])</f>
        <v>0</v>
      </c>
      <c r="O24" s="6"/>
      <c r="P24" s="10"/>
      <c r="Q24" s="10"/>
      <c r="R24" s="10"/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x14ac:dyDescent="0.2">
      <c r="A25" s="4">
        <v>23</v>
      </c>
      <c r="B25" s="21"/>
      <c r="C25" s="17"/>
      <c r="D25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5" s="2"/>
      <c r="F25" s="2"/>
      <c r="G25" s="2"/>
      <c r="H25" s="2"/>
      <c r="I25" s="2"/>
      <c r="J25" s="2"/>
      <c r="K25" s="12">
        <f>(Tabla14[[#This Row],[Open Getafe]]+Tabla14[[#This Row],[Mejor Open LFC Tour CAM (no Getafe)]]+Tabla14[[#This Row],[Mejor Open LFC Tour (no CAM)]])/2</f>
        <v>0</v>
      </c>
      <c r="L25" s="9"/>
      <c r="M25" s="9">
        <f>MAX(Tabla14[[#This Row],[Open Coslada]:[Open Sanse]])</f>
        <v>0</v>
      </c>
      <c r="N25" s="9">
        <f>MAX(Tabla14[[#This Row],[Open San Feliu]:[Open Valencia]])</f>
        <v>0</v>
      </c>
      <c r="O25" s="6"/>
      <c r="P25" s="10"/>
      <c r="Q25" s="10"/>
      <c r="R25" s="10"/>
      <c r="S25" s="10"/>
      <c r="T25" s="10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 x14ac:dyDescent="0.2">
      <c r="A26" s="4">
        <v>24</v>
      </c>
      <c r="B26" s="21"/>
      <c r="C26" s="17"/>
      <c r="D26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6" s="2"/>
      <c r="F26" s="2"/>
      <c r="G26" s="2"/>
      <c r="H26" s="2"/>
      <c r="I26" s="2"/>
      <c r="J26" s="2"/>
      <c r="K26" s="12">
        <f>(Tabla14[[#This Row],[Open Getafe]]+Tabla14[[#This Row],[Mejor Open LFC Tour CAM (no Getafe)]]+Tabla14[[#This Row],[Mejor Open LFC Tour (no CAM)]])/2</f>
        <v>0</v>
      </c>
      <c r="L26" s="9"/>
      <c r="M26" s="9">
        <f>MAX(Tabla14[[#This Row],[Open Coslada]:[Open Sanse]])</f>
        <v>0</v>
      </c>
      <c r="N26" s="9">
        <f>MAX(Tabla14[[#This Row],[Open San Feliu]:[Open Valencia]])</f>
        <v>0</v>
      </c>
      <c r="O26" s="6"/>
      <c r="P26" s="10"/>
      <c r="Q26" s="10"/>
      <c r="R26" s="10"/>
      <c r="S26" s="10"/>
      <c r="T26" s="10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x14ac:dyDescent="0.2">
      <c r="A27" s="4">
        <v>25</v>
      </c>
      <c r="B27" s="22" t="s">
        <v>37</v>
      </c>
      <c r="C27" s="33"/>
      <c r="D27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7" s="13"/>
      <c r="F27" s="13"/>
      <c r="G27" s="13"/>
      <c r="H27" s="13"/>
      <c r="I27" s="13"/>
      <c r="J27" s="13"/>
      <c r="K27" s="13">
        <f>(Tabla14[[#This Row],[Open Getafe]]+Tabla14[[#This Row],[Mejor Open LFC Tour CAM (no Getafe)]]+Tabla14[[#This Row],[Mejor Open LFC Tour (no CAM)]])/2</f>
        <v>0</v>
      </c>
      <c r="L27" s="14"/>
      <c r="M27" s="9">
        <f>MAX(Tabla14[[#This Row],[Open Coslada]:[Open Sanse]])</f>
        <v>0</v>
      </c>
      <c r="N27" s="9">
        <f>MAX(Tabla14[[#This Row],[Open San Feliu]:[Open Valencia]])</f>
        <v>0</v>
      </c>
      <c r="O27" s="6"/>
      <c r="P27" s="15"/>
      <c r="Q27" s="15"/>
      <c r="R27" s="15"/>
      <c r="S27" s="15"/>
      <c r="T27" s="15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1"/>
    </row>
    <row r="28" spans="1:36" x14ac:dyDescent="0.2">
      <c r="A28" s="4">
        <v>26</v>
      </c>
      <c r="B28" s="21" t="s">
        <v>30</v>
      </c>
      <c r="C28" s="17"/>
      <c r="D28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8" s="2"/>
      <c r="F28" s="2"/>
      <c r="G28" s="2"/>
      <c r="H28" s="2"/>
      <c r="I28" s="2"/>
      <c r="J28" s="2"/>
      <c r="K28" s="2">
        <f>(Tabla14[[#This Row],[Open Getafe]]+Tabla14[[#This Row],[Mejor Open LFC Tour CAM (no Getafe)]]+Tabla14[[#This Row],[Mejor Open LFC Tour (no CAM)]])/2</f>
        <v>0</v>
      </c>
      <c r="L28" s="9"/>
      <c r="M28" s="9">
        <f>MAX(Tabla14[[#This Row],[Open Coslada]:[Open Sanse]])</f>
        <v>0</v>
      </c>
      <c r="N28" s="9">
        <f>MAX(Tabla14[[#This Row],[Open San Feliu]:[Open Valencia]])</f>
        <v>0</v>
      </c>
      <c r="O28" s="6"/>
      <c r="P28" s="10"/>
      <c r="Q28" s="10"/>
      <c r="R28" s="10"/>
      <c r="S28" s="10"/>
      <c r="T28" s="10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6"/>
      <c r="AH28" s="11"/>
      <c r="AI28" s="11"/>
      <c r="AJ28" s="11"/>
    </row>
    <row r="29" spans="1:36" x14ac:dyDescent="0.2">
      <c r="A29" s="4">
        <v>27</v>
      </c>
      <c r="B29" s="21" t="s">
        <v>31</v>
      </c>
      <c r="C29" s="17"/>
      <c r="D29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29" s="2"/>
      <c r="F29" s="2"/>
      <c r="G29" s="2"/>
      <c r="H29" s="2"/>
      <c r="I29" s="2"/>
      <c r="J29" s="2"/>
      <c r="K29" s="2">
        <f>(Tabla14[[#This Row],[Open Getafe]]+Tabla14[[#This Row],[Mejor Open LFC Tour CAM (no Getafe)]]+Tabla14[[#This Row],[Mejor Open LFC Tour (no CAM)]])/2</f>
        <v>0</v>
      </c>
      <c r="L29" s="9"/>
      <c r="M29" s="9">
        <f>MAX(Tabla14[[#This Row],[Open Coslada]:[Open Sanse]])</f>
        <v>0</v>
      </c>
      <c r="N29" s="9">
        <f>MAX(Tabla14[[#This Row],[Open San Feliu]:[Open Valencia]])</f>
        <v>0</v>
      </c>
      <c r="O29" s="6"/>
      <c r="P29" s="10"/>
      <c r="Q29" s="10"/>
      <c r="R29" s="10"/>
      <c r="S29" s="10"/>
      <c r="T29" s="10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6"/>
      <c r="AH29" s="11"/>
      <c r="AI29" s="11"/>
      <c r="AJ29" s="11"/>
    </row>
    <row r="30" spans="1:36" x14ac:dyDescent="0.2">
      <c r="A30" s="4">
        <v>28</v>
      </c>
      <c r="B30" s="21"/>
      <c r="C30" s="17"/>
      <c r="D30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30" s="2"/>
      <c r="F30" s="2"/>
      <c r="G30" s="2"/>
      <c r="H30" s="2"/>
      <c r="I30" s="2"/>
      <c r="J30" s="2"/>
      <c r="K30" s="12">
        <f>(Tabla14[[#This Row],[Open Getafe]]+Tabla14[[#This Row],[Mejor Open LFC Tour CAM (no Getafe)]]+Tabla14[[#This Row],[Mejor Open LFC Tour (no CAM)]])/2</f>
        <v>0</v>
      </c>
      <c r="L30" s="9"/>
      <c r="M30" s="9">
        <f>MAX(Tabla14[[#This Row],[Open Coslada]:[Open Sanse]])</f>
        <v>0</v>
      </c>
      <c r="N30" s="9">
        <f>MAX(Tabla14[[#This Row],[Open San Feliu]:[Open Valencia]])</f>
        <v>0</v>
      </c>
      <c r="O30" s="6"/>
      <c r="P30" s="10"/>
      <c r="Q30" s="10"/>
      <c r="R30" s="10"/>
      <c r="S30" s="10"/>
      <c r="T30" s="10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6"/>
      <c r="AH30" s="11"/>
      <c r="AI30" s="11"/>
      <c r="AJ30" s="11"/>
    </row>
    <row r="31" spans="1:36" x14ac:dyDescent="0.2">
      <c r="A31" s="4">
        <v>29</v>
      </c>
      <c r="B31" s="21"/>
      <c r="C31" s="17"/>
      <c r="D31" s="4">
        <f>Tabla14[[#This Row],[Superliga]]+Tabla14[[#This Row],[Liga Local]]+Tabla14[[#This Row],[Copa CAM]]+Tabla14[[#This Row],[Copa Getafe]]+Tabla14[[#This Row],[Amistad CAM]]+Tabla14[[#This Row],[Total Opens  (suma de los 3 entre 2)]]+Tabla14[[#This Row],[Liga Dobles Getafe]]</f>
        <v>0</v>
      </c>
      <c r="E31" s="2"/>
      <c r="F31" s="2"/>
      <c r="G31" s="2"/>
      <c r="H31" s="2"/>
      <c r="I31" s="2"/>
      <c r="J31" s="2"/>
      <c r="K31" s="12">
        <f>(Tabla14[[#This Row],[Open Getafe]]+Tabla14[[#This Row],[Mejor Open LFC Tour CAM (no Getafe)]]+Tabla14[[#This Row],[Mejor Open LFC Tour (no CAM)]])/2</f>
        <v>0</v>
      </c>
      <c r="L31" s="9"/>
      <c r="M31" s="9">
        <f>MAX(Tabla14[[#This Row],[Open Coslada]:[Open Sanse]])</f>
        <v>0</v>
      </c>
      <c r="N31" s="9">
        <f>MAX(Tabla14[[#This Row],[Open San Feliu]:[Open Valencia]])</f>
        <v>0</v>
      </c>
      <c r="O31" s="6"/>
      <c r="P31" s="10"/>
      <c r="Q31" s="10"/>
      <c r="R31" s="10"/>
      <c r="S31" s="10"/>
      <c r="T31" s="10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4" spans="1:3" x14ac:dyDescent="0.2">
      <c r="A34" s="26"/>
      <c r="C34" t="s">
        <v>46</v>
      </c>
    </row>
    <row r="35" spans="1:3" x14ac:dyDescent="0.2">
      <c r="A35" s="27"/>
      <c r="C35" t="s">
        <v>44</v>
      </c>
    </row>
    <row r="36" spans="1:3" x14ac:dyDescent="0.2">
      <c r="A36" s="28"/>
      <c r="C36" t="s">
        <v>45</v>
      </c>
    </row>
  </sheetData>
  <mergeCells count="2">
    <mergeCell ref="O1:T1"/>
    <mergeCell ref="U1:AJ1"/>
  </mergeCells>
  <pageMargins left="0.25" right="0.25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 Getafe</vt:lpstr>
      <vt:lpstr>Ranking Getafe 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Fernandez Gonzalez</dc:creator>
  <cp:lastModifiedBy>Miguel Angel Fernandez Gonzalez</cp:lastModifiedBy>
  <dcterms:created xsi:type="dcterms:W3CDTF">2018-12-20T11:15:03Z</dcterms:created>
  <dcterms:modified xsi:type="dcterms:W3CDTF">2025-11-19T09:38:24Z</dcterms:modified>
</cp:coreProperties>
</file>